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T-N01\Desktop\★与那国町庁舎\現場説明\電気\"/>
    </mc:Choice>
  </mc:AlternateContent>
  <xr:revisionPtr revIDLastSave="0" documentId="13_ncr:1_{CBCA7C6B-C619-4903-A4B5-A968D32FDDDC}" xr6:coauthVersionLast="47" xr6:coauthVersionMax="47" xr10:uidLastSave="{00000000-0000-0000-0000-000000000000}"/>
  <bookViews>
    <workbookView xWindow="-120" yWindow="-120" windowWidth="29040" windowHeight="15720" tabRatio="943" firstSheet="4" activeTab="4" xr2:uid="{00000000-000D-0000-FFFF-FFFF00000000}"/>
  </bookViews>
  <sheets>
    <sheet name="回復済み_Sheet1" sheetId="2" state="veryHidden" r:id="rId1"/>
    <sheet name="XXXXXX" sheetId="18" state="veryHidden" r:id="rId2"/>
    <sheet name="仕訳書 (磁気探査)" sheetId="146" state="hidden" r:id="rId3"/>
    <sheet name="旧-見積" sheetId="91" state="hidden" r:id="rId4"/>
    <sheet name="仕訳書" sheetId="46" r:id="rId5"/>
    <sheet name="内訳書(受変電設備)" sheetId="45" r:id="rId6"/>
    <sheet name="内訳書 (幹線設備)" sheetId="149" r:id="rId7"/>
    <sheet name="内訳書 (構内配電・通信線路)" sheetId="160" r:id="rId8"/>
    <sheet name="内訳書 (自家発電気設備)" sheetId="165" r:id="rId9"/>
    <sheet name="内訳書 (動力設備)" sheetId="150" r:id="rId10"/>
    <sheet name="内訳書 (電灯設備)" sheetId="151" r:id="rId11"/>
    <sheet name="内訳書 (照明制御)" sheetId="167" r:id="rId12"/>
    <sheet name="内訳書 (コンセント設備)" sheetId="152" r:id="rId13"/>
    <sheet name="内訳書 (防災照明)" sheetId="153" r:id="rId14"/>
    <sheet name="内訳書 (LAN・TEL設備)" sheetId="154" r:id="rId15"/>
    <sheet name="内訳書 (TV共聴設備)" sheetId="155" r:id="rId16"/>
    <sheet name="内訳書 (誘導支援設備)" sheetId="156" r:id="rId17"/>
    <sheet name="内訳書 (拡声設備)" sheetId="157" r:id="rId18"/>
    <sheet name="内訳書 (監視カメラ設備)" sheetId="159" r:id="rId19"/>
    <sheet name="内訳書 (設備時計)" sheetId="170" r:id="rId20"/>
    <sheet name="内訳書 (火災報知設備)" sheetId="158" r:id="rId21"/>
    <sheet name="内訳書 (入退管理設備)" sheetId="161" r:id="rId22"/>
    <sheet name="内訳書 (議場設備)" sheetId="162" r:id="rId23"/>
    <sheet name="内訳書 (太陽光設備)" sheetId="163" r:id="rId24"/>
    <sheet name="内訳書 (雷保護設備)" sheetId="164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</externalReferences>
  <definedNames>
    <definedName name="_">#REF!</definedName>
    <definedName name="_?COUNTER">#REF!</definedName>
    <definedName name="_____________________KEY2" hidden="1">#REF!</definedName>
    <definedName name="____________________KEY10" hidden="1">#REF!</definedName>
    <definedName name="____________________KEY2" hidden="1">[1]人件費!#REF!</definedName>
    <definedName name="___________________KEY10" hidden="1">[1]人件費!#REF!</definedName>
    <definedName name="__________________KEY2" hidden="1">[1]人件費!#REF!</definedName>
    <definedName name="_________________KEY10" hidden="1">[1]人件費!#REF!</definedName>
    <definedName name="_________________KEY2" hidden="1">[1]人件費!#REF!</definedName>
    <definedName name="________________KEY10" hidden="1">[1]人件費!#REF!</definedName>
    <definedName name="________________KEY2" hidden="1">[1]人件費!#REF!</definedName>
    <definedName name="_______________a10">#N/A</definedName>
    <definedName name="_______________a11">#N/A</definedName>
    <definedName name="_______________a12">#N/A</definedName>
    <definedName name="_______________a13">#N/A</definedName>
    <definedName name="_______________a14">#N/A</definedName>
    <definedName name="_______________a2">#N/A</definedName>
    <definedName name="_______________a3">#N/A</definedName>
    <definedName name="_______________a4">#N/A</definedName>
    <definedName name="_______________a5">#N/A</definedName>
    <definedName name="_______________a6">#N/A</definedName>
    <definedName name="_______________a7">#N/A</definedName>
    <definedName name="_______________a8">#N/A</definedName>
    <definedName name="_______________a9">#N/A</definedName>
    <definedName name="_______________f1">#N/A</definedName>
    <definedName name="_______________f10">#N/A</definedName>
    <definedName name="_______________f11">#N/A</definedName>
    <definedName name="_______________f12">#N/A</definedName>
    <definedName name="_______________f13">#N/A</definedName>
    <definedName name="_______________f14">#N/A</definedName>
    <definedName name="_______________f15">#N/A</definedName>
    <definedName name="_______________f2">#N/A</definedName>
    <definedName name="_______________f3">#N/A</definedName>
    <definedName name="_______________f4">#N/A</definedName>
    <definedName name="_______________f5">#N/A</definedName>
    <definedName name="_______________f6">#N/A</definedName>
    <definedName name="_______________f7">#N/A</definedName>
    <definedName name="_______________f8">#N/A</definedName>
    <definedName name="_______________f9">#N/A</definedName>
    <definedName name="_______________KEY10" hidden="1">[1]人件費!#REF!</definedName>
    <definedName name="_______________KEY2" hidden="1">[1]人件費!#REF!</definedName>
    <definedName name="______________A1">'[2]86動産'!#REF!</definedName>
    <definedName name="______________a10">#N/A</definedName>
    <definedName name="______________a11">#N/A</definedName>
    <definedName name="______________a12">#N/A</definedName>
    <definedName name="______________a13">#N/A</definedName>
    <definedName name="______________a14">#N/A</definedName>
    <definedName name="______________a2">#N/A</definedName>
    <definedName name="______________a3">#N/A</definedName>
    <definedName name="______________a4">#N/A</definedName>
    <definedName name="______________a5">#N/A</definedName>
    <definedName name="______________a6">#N/A</definedName>
    <definedName name="______________a7">#N/A</definedName>
    <definedName name="______________a8">#N/A</definedName>
    <definedName name="______________a9">#N/A</definedName>
    <definedName name="______________f1">#N/A</definedName>
    <definedName name="______________f10">#N/A</definedName>
    <definedName name="______________f11">#N/A</definedName>
    <definedName name="______________f12">#N/A</definedName>
    <definedName name="______________f13">#N/A</definedName>
    <definedName name="______________f14">#N/A</definedName>
    <definedName name="______________f15">#N/A</definedName>
    <definedName name="______________f2">#N/A</definedName>
    <definedName name="______________f3">#N/A</definedName>
    <definedName name="______________f4">#N/A</definedName>
    <definedName name="______________f5">#N/A</definedName>
    <definedName name="______________f6">#N/A</definedName>
    <definedName name="______________f7">#N/A</definedName>
    <definedName name="______________f8">#N/A</definedName>
    <definedName name="______________f9">#N/A</definedName>
    <definedName name="______________KEY10" hidden="1">[1]人件費!#REF!</definedName>
    <definedName name="______________KEY2" hidden="1">[1]人件費!#REF!</definedName>
    <definedName name="_____________a1">#N/A</definedName>
    <definedName name="_____________a10">#N/A</definedName>
    <definedName name="_____________a11">#N/A</definedName>
    <definedName name="_____________a12">#N/A</definedName>
    <definedName name="_____________a13">#N/A</definedName>
    <definedName name="_____________a14">#N/A</definedName>
    <definedName name="_____________a2">#N/A</definedName>
    <definedName name="_____________a3">#N/A</definedName>
    <definedName name="_____________a4">#N/A</definedName>
    <definedName name="_____________a5">#N/A</definedName>
    <definedName name="_____________a6">#N/A</definedName>
    <definedName name="_____________a7">#N/A</definedName>
    <definedName name="_____________a8">#N/A</definedName>
    <definedName name="_____________a9">#N/A</definedName>
    <definedName name="_____________f1">#N/A</definedName>
    <definedName name="_____________f10">#N/A</definedName>
    <definedName name="_____________f11">#N/A</definedName>
    <definedName name="_____________f12">#N/A</definedName>
    <definedName name="_____________f13">#N/A</definedName>
    <definedName name="_____________f14">#N/A</definedName>
    <definedName name="_____________f15">#N/A</definedName>
    <definedName name="_____________f2">#N/A</definedName>
    <definedName name="_____________f3">#N/A</definedName>
    <definedName name="_____________f4">#N/A</definedName>
    <definedName name="_____________f5">#N/A</definedName>
    <definedName name="_____________f6">#N/A</definedName>
    <definedName name="_____________f7">#N/A</definedName>
    <definedName name="_____________f8">#N/A</definedName>
    <definedName name="_____________f9">#N/A</definedName>
    <definedName name="_____________KEY10" hidden="1">[1]人件費!#REF!</definedName>
    <definedName name="_____________KEY2" hidden="1">[1]人件費!#REF!</definedName>
    <definedName name="____________a1">#N/A</definedName>
    <definedName name="____________a10">#N/A</definedName>
    <definedName name="____________a11">#N/A</definedName>
    <definedName name="____________a12">#N/A</definedName>
    <definedName name="____________a13">#N/A</definedName>
    <definedName name="____________a14">#N/A</definedName>
    <definedName name="____________a2">#N/A</definedName>
    <definedName name="____________a3">#N/A</definedName>
    <definedName name="____________a4">#N/A</definedName>
    <definedName name="____________a5">#N/A</definedName>
    <definedName name="____________a6">#N/A</definedName>
    <definedName name="____________a7">#N/A</definedName>
    <definedName name="____________a8">#N/A</definedName>
    <definedName name="____________a9">#N/A</definedName>
    <definedName name="____________f1">#N/A</definedName>
    <definedName name="____________f10">#N/A</definedName>
    <definedName name="____________f11">#N/A</definedName>
    <definedName name="____________f12">#N/A</definedName>
    <definedName name="____________f13">#N/A</definedName>
    <definedName name="____________f14">#N/A</definedName>
    <definedName name="____________f15">#N/A</definedName>
    <definedName name="____________f2">#N/A</definedName>
    <definedName name="____________f3">#N/A</definedName>
    <definedName name="____________f4">#N/A</definedName>
    <definedName name="____________f5">#N/A</definedName>
    <definedName name="____________f6">#N/A</definedName>
    <definedName name="____________f7">#N/A</definedName>
    <definedName name="____________f8">#N/A</definedName>
    <definedName name="____________f9">#N/A</definedName>
    <definedName name="____________KEY10" hidden="1">[1]人件費!#REF!</definedName>
    <definedName name="____________KEY2" hidden="1">[1]人件費!#REF!</definedName>
    <definedName name="___________a1">#N/A</definedName>
    <definedName name="___________a10">#N/A</definedName>
    <definedName name="___________a11">#N/A</definedName>
    <definedName name="___________a12">#N/A</definedName>
    <definedName name="___________a13">#N/A</definedName>
    <definedName name="___________a14">#N/A</definedName>
    <definedName name="___________a2">#N/A</definedName>
    <definedName name="___________a3">#N/A</definedName>
    <definedName name="___________a4">#N/A</definedName>
    <definedName name="___________a5">#N/A</definedName>
    <definedName name="___________a6">#N/A</definedName>
    <definedName name="___________a7">#N/A</definedName>
    <definedName name="___________a8">#N/A</definedName>
    <definedName name="___________a9">#N/A</definedName>
    <definedName name="___________f1">#N/A</definedName>
    <definedName name="___________f10">#N/A</definedName>
    <definedName name="___________f11">#N/A</definedName>
    <definedName name="___________f12">#N/A</definedName>
    <definedName name="___________f13">#N/A</definedName>
    <definedName name="___________f14">#N/A</definedName>
    <definedName name="___________f15">#N/A</definedName>
    <definedName name="___________f2">#N/A</definedName>
    <definedName name="___________f3">#N/A</definedName>
    <definedName name="___________f4">#N/A</definedName>
    <definedName name="___________f5">#N/A</definedName>
    <definedName name="___________f6">#N/A</definedName>
    <definedName name="___________f7">#N/A</definedName>
    <definedName name="___________f8">#N/A</definedName>
    <definedName name="___________f9">#N/A</definedName>
    <definedName name="___________KEY10" hidden="1">[1]人件費!#REF!</definedName>
    <definedName name="___________KEY2" hidden="1">[1]人件費!#REF!</definedName>
    <definedName name="__________a1">#N/A</definedName>
    <definedName name="__________a10">#N/A</definedName>
    <definedName name="__________a11">#N/A</definedName>
    <definedName name="__________a12">#N/A</definedName>
    <definedName name="__________a13">#N/A</definedName>
    <definedName name="__________a14">#N/A</definedName>
    <definedName name="__________a2">#N/A</definedName>
    <definedName name="__________a3">#N/A</definedName>
    <definedName name="__________a4">#N/A</definedName>
    <definedName name="__________a5">#N/A</definedName>
    <definedName name="__________a6">#N/A</definedName>
    <definedName name="__________a7">#N/A</definedName>
    <definedName name="__________a8">#N/A</definedName>
    <definedName name="__________a9">#N/A</definedName>
    <definedName name="__________f1">#N/A</definedName>
    <definedName name="__________f10">#N/A</definedName>
    <definedName name="__________f11">#N/A</definedName>
    <definedName name="__________f12">#N/A</definedName>
    <definedName name="__________f13">#N/A</definedName>
    <definedName name="__________f14">#N/A</definedName>
    <definedName name="__________f15">#N/A</definedName>
    <definedName name="__________f2">#N/A</definedName>
    <definedName name="__________f3">#N/A</definedName>
    <definedName name="__________f4">#N/A</definedName>
    <definedName name="__________f5">#N/A</definedName>
    <definedName name="__________f6">#N/A</definedName>
    <definedName name="__________f7">#N/A</definedName>
    <definedName name="__________f8">#N/A</definedName>
    <definedName name="__________f9">#N/A</definedName>
    <definedName name="__________KEY10" hidden="1">[1]人件費!#REF!</definedName>
    <definedName name="__________KEY2" hidden="1">[1]人件費!#REF!</definedName>
    <definedName name="_________a1">#N/A</definedName>
    <definedName name="_________a10">#N/A</definedName>
    <definedName name="_________a11">#N/A</definedName>
    <definedName name="_________a12">#N/A</definedName>
    <definedName name="_________a13">#N/A</definedName>
    <definedName name="_________a14">#N/A</definedName>
    <definedName name="_________a2">#N/A</definedName>
    <definedName name="_________a3">#N/A</definedName>
    <definedName name="_________a4">#N/A</definedName>
    <definedName name="_________a5">#N/A</definedName>
    <definedName name="_________a6">#N/A</definedName>
    <definedName name="_________a7">#N/A</definedName>
    <definedName name="_________a8">#N/A</definedName>
    <definedName name="_________a9">#N/A</definedName>
    <definedName name="_________ap1">#N/A</definedName>
    <definedName name="_________f1">#N/A</definedName>
    <definedName name="_________f10">#N/A</definedName>
    <definedName name="_________f11">#N/A</definedName>
    <definedName name="_________f12">#N/A</definedName>
    <definedName name="_________f13">#N/A</definedName>
    <definedName name="_________f14">#N/A</definedName>
    <definedName name="_________f15">#N/A</definedName>
    <definedName name="_________f2">#N/A</definedName>
    <definedName name="_________f3">#N/A</definedName>
    <definedName name="_________f4">#N/A</definedName>
    <definedName name="_________f5">#N/A</definedName>
    <definedName name="_________f6">#N/A</definedName>
    <definedName name="_________f7">#N/A</definedName>
    <definedName name="_________f8">#N/A</definedName>
    <definedName name="_________f9">#N/A</definedName>
    <definedName name="_________KEY10" hidden="1">[1]人件費!#REF!</definedName>
    <definedName name="_________KEY2" hidden="1">[1]人件費!#REF!</definedName>
    <definedName name="＿＿＿＿＿＿＿＿＿KEY3" hidden="1">[1]人件費!#REF!</definedName>
    <definedName name="________a1">#N/A</definedName>
    <definedName name="________a10">#N/A</definedName>
    <definedName name="________a11">#N/A</definedName>
    <definedName name="________a12">#N/A</definedName>
    <definedName name="________a13">#N/A</definedName>
    <definedName name="________a14">#N/A</definedName>
    <definedName name="________a2">#N/A</definedName>
    <definedName name="________a3">#N/A</definedName>
    <definedName name="________a4">#N/A</definedName>
    <definedName name="________a5">#N/A</definedName>
    <definedName name="________a6">#N/A</definedName>
    <definedName name="________a7">#N/A</definedName>
    <definedName name="________a8">#N/A</definedName>
    <definedName name="________a9">#N/A</definedName>
    <definedName name="________ap1">#N/A</definedName>
    <definedName name="________f1">#N/A</definedName>
    <definedName name="________f10">#N/A</definedName>
    <definedName name="________f11">#N/A</definedName>
    <definedName name="________f12">#N/A</definedName>
    <definedName name="________f13">#N/A</definedName>
    <definedName name="________f14">#N/A</definedName>
    <definedName name="________f15">#N/A</definedName>
    <definedName name="________f2">#N/A</definedName>
    <definedName name="________f3">#N/A</definedName>
    <definedName name="________f4">#N/A</definedName>
    <definedName name="________f5">#N/A</definedName>
    <definedName name="________f6">#N/A</definedName>
    <definedName name="________f7">#N/A</definedName>
    <definedName name="________f8">#N/A</definedName>
    <definedName name="________f9">#N/A</definedName>
    <definedName name="________KEY10" hidden="1">[1]人件費!#REF!</definedName>
    <definedName name="________KEY2" hidden="1">[1]人件費!#REF!</definedName>
    <definedName name="_______a1">#N/A</definedName>
    <definedName name="_______a10">#N/A</definedName>
    <definedName name="_______a11">#N/A</definedName>
    <definedName name="_______a12">#N/A</definedName>
    <definedName name="_______a13">#N/A</definedName>
    <definedName name="_______a14">#N/A</definedName>
    <definedName name="_______a2">#N/A</definedName>
    <definedName name="_______a3">#N/A</definedName>
    <definedName name="_______a4">#N/A</definedName>
    <definedName name="_______a5">#N/A</definedName>
    <definedName name="_______a6">#N/A</definedName>
    <definedName name="_______a7">#N/A</definedName>
    <definedName name="_______a8">#N/A</definedName>
    <definedName name="_______a9">#N/A</definedName>
    <definedName name="_______ap1">#N/A</definedName>
    <definedName name="_______f1">#N/A</definedName>
    <definedName name="_______f10">#N/A</definedName>
    <definedName name="_______f11">#N/A</definedName>
    <definedName name="_______f12">#N/A</definedName>
    <definedName name="_______f13">#N/A</definedName>
    <definedName name="_______f14">#N/A</definedName>
    <definedName name="_______f15">#N/A</definedName>
    <definedName name="_______f2">#N/A</definedName>
    <definedName name="_______f3">#N/A</definedName>
    <definedName name="_______f4">#N/A</definedName>
    <definedName name="_______f5">#N/A</definedName>
    <definedName name="_______f6">#N/A</definedName>
    <definedName name="_______f7">#N/A</definedName>
    <definedName name="_______f8">#N/A</definedName>
    <definedName name="_______f9">#N/A</definedName>
    <definedName name="_______KEY10" hidden="1">[1]人件費!#REF!</definedName>
    <definedName name="_______KEY2" hidden="1">[1]人件費!#REF!</definedName>
    <definedName name="_______no1">#REF!</definedName>
    <definedName name="_______PT10">[3]仮設解体!#REF!</definedName>
    <definedName name="______1">[4]照明基礎!#REF!</definedName>
    <definedName name="______10">[4]照明基礎!#REF!</definedName>
    <definedName name="______11">[4]照明基礎!#REF!</definedName>
    <definedName name="______2">[4]照明基礎!#REF!</definedName>
    <definedName name="______3">#REF!</definedName>
    <definedName name="______5">#REF!</definedName>
    <definedName name="______7">#REF!</definedName>
    <definedName name="______a1">#N/A</definedName>
    <definedName name="______a10">#N/A</definedName>
    <definedName name="______a11">#N/A</definedName>
    <definedName name="______A111">#N/A</definedName>
    <definedName name="______a12">#N/A</definedName>
    <definedName name="______a13">#N/A</definedName>
    <definedName name="______a14">#N/A</definedName>
    <definedName name="______a2">#N/A</definedName>
    <definedName name="______a3">#N/A</definedName>
    <definedName name="______a4">#N/A</definedName>
    <definedName name="______a5">#N/A</definedName>
    <definedName name="______a6">#N/A</definedName>
    <definedName name="______a7">#N/A</definedName>
    <definedName name="______a8">#N/A</definedName>
    <definedName name="______a9">#N/A</definedName>
    <definedName name="______ap1">#N/A</definedName>
    <definedName name="______ERR1">#REF!</definedName>
    <definedName name="______ERR2">#REF!</definedName>
    <definedName name="______ERR3">#REF!</definedName>
    <definedName name="______f1">#N/A</definedName>
    <definedName name="______f10">#N/A</definedName>
    <definedName name="______f11">#N/A</definedName>
    <definedName name="______f12">#N/A</definedName>
    <definedName name="______f13">#N/A</definedName>
    <definedName name="______f14">#N/A</definedName>
    <definedName name="______f15">#N/A</definedName>
    <definedName name="______f2">#N/A</definedName>
    <definedName name="______f3">#N/A</definedName>
    <definedName name="______f4">#N/A</definedName>
    <definedName name="______f5">#N/A</definedName>
    <definedName name="______f6">#N/A</definedName>
    <definedName name="______f7">#N/A</definedName>
    <definedName name="______f8">#N/A</definedName>
    <definedName name="______f9">#N/A</definedName>
    <definedName name="______KEY10" hidden="1">[1]人件費!#REF!</definedName>
    <definedName name="______KEY2" hidden="1">[1]人件費!#REF!</definedName>
    <definedName name="______OK2">#REF!</definedName>
    <definedName name="______OK3">#REF!</definedName>
    <definedName name="______PRT2">#REF!</definedName>
    <definedName name="______PT10">[3]仮設解体!#REF!</definedName>
    <definedName name="______SUB1">#REF!</definedName>
    <definedName name="______YN1">#REF!</definedName>
    <definedName name="______YN2">#REF!</definedName>
    <definedName name="_____01">#REF!</definedName>
    <definedName name="_____02">#REF!</definedName>
    <definedName name="_____03">#REF!</definedName>
    <definedName name="_____04">#REF!</definedName>
    <definedName name="_____05">#REF!</definedName>
    <definedName name="_____06">#REF!</definedName>
    <definedName name="_____07">#REF!</definedName>
    <definedName name="_____08">#REF!</definedName>
    <definedName name="_____09">#REF!</definedName>
    <definedName name="_____1">[4]照明基礎!#REF!</definedName>
    <definedName name="_____10">[4]照明基礎!#REF!</definedName>
    <definedName name="_____11">[4]照明基礎!#REF!</definedName>
    <definedName name="_____12">#REF!</definedName>
    <definedName name="_____13">#REF!</definedName>
    <definedName name="_____14">#REF!</definedName>
    <definedName name="_____15">#REF!</definedName>
    <definedName name="_____16">#REF!</definedName>
    <definedName name="_____17">#REF!</definedName>
    <definedName name="_____18">#REF!</definedName>
    <definedName name="_____19">#REF!</definedName>
    <definedName name="_____2">#REF!</definedName>
    <definedName name="_____20">#REF!</definedName>
    <definedName name="_____21">#REF!</definedName>
    <definedName name="_____22">#REF!</definedName>
    <definedName name="_____23">#REF!</definedName>
    <definedName name="_____24">#REF!</definedName>
    <definedName name="_____3">#REF!</definedName>
    <definedName name="_____31">#REF!</definedName>
    <definedName name="_____32">#REF!</definedName>
    <definedName name="_____4">#REF!</definedName>
    <definedName name="_____5">#REF!</definedName>
    <definedName name="_____504">#REF!</definedName>
    <definedName name="_____505">#REF!</definedName>
    <definedName name="_____51">#REF!</definedName>
    <definedName name="_____6">#REF!</definedName>
    <definedName name="_____601">#REF!</definedName>
    <definedName name="_____602">#REF!</definedName>
    <definedName name="_____603">#REF!</definedName>
    <definedName name="_____604">#REF!</definedName>
    <definedName name="_____605">#REF!</definedName>
    <definedName name="_____606">#REF!</definedName>
    <definedName name="_____607">#REF!</definedName>
    <definedName name="_____608">#REF!</definedName>
    <definedName name="_____609">#REF!</definedName>
    <definedName name="_____61">#REF!</definedName>
    <definedName name="_____610">#REF!</definedName>
    <definedName name="_____611">#REF!</definedName>
    <definedName name="_____612">#REF!</definedName>
    <definedName name="_____613">#REF!</definedName>
    <definedName name="_____614">#REF!</definedName>
    <definedName name="_____615">#REF!</definedName>
    <definedName name="_____616">#REF!</definedName>
    <definedName name="_____617">#REF!</definedName>
    <definedName name="_____618">#REF!</definedName>
    <definedName name="_____619">#REF!</definedName>
    <definedName name="_____62">#REF!</definedName>
    <definedName name="_____620">#REF!</definedName>
    <definedName name="_____7">#REF!</definedName>
    <definedName name="_____701">#REF!</definedName>
    <definedName name="_____702">#REF!</definedName>
    <definedName name="_____703">#REF!</definedName>
    <definedName name="_____704">#REF!</definedName>
    <definedName name="_____705">#REF!</definedName>
    <definedName name="_____706">#REF!</definedName>
    <definedName name="_____707">#REF!</definedName>
    <definedName name="_____708">#REF!</definedName>
    <definedName name="_____709">#REF!</definedName>
    <definedName name="_____710">#REF!</definedName>
    <definedName name="_____8">#REF!</definedName>
    <definedName name="_____9">#REF!</definedName>
    <definedName name="_____a1">#N/A</definedName>
    <definedName name="_____a10">#N/A</definedName>
    <definedName name="_____a11">#N/A</definedName>
    <definedName name="_____A111">#N/A</definedName>
    <definedName name="_____a12">#N/A</definedName>
    <definedName name="_____a13">#N/A</definedName>
    <definedName name="_____a14">#N/A</definedName>
    <definedName name="_____a2">#N/A</definedName>
    <definedName name="_____a3">#N/A</definedName>
    <definedName name="_____a4">#N/A</definedName>
    <definedName name="_____a5">#N/A</definedName>
    <definedName name="_____a6">#N/A</definedName>
    <definedName name="_____a7">#N/A</definedName>
    <definedName name="_____a8">#N/A</definedName>
    <definedName name="_____a9">#N/A</definedName>
    <definedName name="_____ap1">#N/A</definedName>
    <definedName name="_____C">#REF!</definedName>
    <definedName name="_____DWN2">#REF!</definedName>
    <definedName name="_____ERR1">#REF!</definedName>
    <definedName name="_____ERR2">#REF!</definedName>
    <definedName name="_____ERR3">#REF!</definedName>
    <definedName name="_____f1">#N/A</definedName>
    <definedName name="_____f10">#N/A</definedName>
    <definedName name="_____f11">#N/A</definedName>
    <definedName name="_____f12">#N/A</definedName>
    <definedName name="_____f13">#N/A</definedName>
    <definedName name="_____f14">#N/A</definedName>
    <definedName name="_____f15">#N/A</definedName>
    <definedName name="_____f2">#N/A</definedName>
    <definedName name="_____f3">#N/A</definedName>
    <definedName name="_____f4">#N/A</definedName>
    <definedName name="_____f5">#N/A</definedName>
    <definedName name="_____f6">#N/A</definedName>
    <definedName name="_____f7">#N/A</definedName>
    <definedName name="_____f8">#N/A</definedName>
    <definedName name="_____f9">#N/A</definedName>
    <definedName name="_____k1">#N/A</definedName>
    <definedName name="_____ka2">#N/A</definedName>
    <definedName name="_____KEY10" hidden="1">[1]人件費!#REF!</definedName>
    <definedName name="_____KEY2" hidden="1">[1]人件費!#REF!</definedName>
    <definedName name="_____no1">#REF!</definedName>
    <definedName name="_____OK2">#REF!</definedName>
    <definedName name="_____OK3">#REF!</definedName>
    <definedName name="_____PRT2">#REF!</definedName>
    <definedName name="_____PT10">[3]仮設解体!#REF!</definedName>
    <definedName name="_____SUB1">#REF!</definedName>
    <definedName name="_____SW1">#REF!</definedName>
    <definedName name="_____SW2">#REF!</definedName>
    <definedName name="_____YN1">#REF!</definedName>
    <definedName name="_____YN2">#REF!</definedName>
    <definedName name="____01">#REF!</definedName>
    <definedName name="____02">#REF!</definedName>
    <definedName name="____03">#REF!</definedName>
    <definedName name="____04">#REF!</definedName>
    <definedName name="____05">#REF!</definedName>
    <definedName name="____06">#REF!</definedName>
    <definedName name="____07">#REF!</definedName>
    <definedName name="____08">#REF!</definedName>
    <definedName name="____09">#REF!</definedName>
    <definedName name="____1">#REF!</definedName>
    <definedName name="____10">#REF!</definedName>
    <definedName name="____11">#REF!</definedName>
    <definedName name="____12">#REF!</definedName>
    <definedName name="____13">#REF!</definedName>
    <definedName name="____14">#REF!</definedName>
    <definedName name="____15">#REF!</definedName>
    <definedName name="____16">#REF!</definedName>
    <definedName name="____17">#REF!</definedName>
    <definedName name="____18">#REF!</definedName>
    <definedName name="____19">#REF!</definedName>
    <definedName name="____2">#REF!</definedName>
    <definedName name="____20">#REF!</definedName>
    <definedName name="____21">#REF!</definedName>
    <definedName name="____22">#REF!</definedName>
    <definedName name="____23">#REF!</definedName>
    <definedName name="____24">#REF!</definedName>
    <definedName name="____3">#REF!</definedName>
    <definedName name="____31">#REF!</definedName>
    <definedName name="____32">#REF!</definedName>
    <definedName name="____4">#REF!</definedName>
    <definedName name="____5">#REF!</definedName>
    <definedName name="____501">#REF!</definedName>
    <definedName name="____502">#REF!</definedName>
    <definedName name="____503">#REF!</definedName>
    <definedName name="____504">#REF!</definedName>
    <definedName name="____505">#REF!</definedName>
    <definedName name="____51">#REF!</definedName>
    <definedName name="____52">#REF!</definedName>
    <definedName name="____6">#REF!</definedName>
    <definedName name="____601">#REF!</definedName>
    <definedName name="____602">#REF!</definedName>
    <definedName name="____603">#REF!</definedName>
    <definedName name="____604">#REF!</definedName>
    <definedName name="____605">#REF!</definedName>
    <definedName name="____606">#REF!</definedName>
    <definedName name="____607">#REF!</definedName>
    <definedName name="____608">#REF!</definedName>
    <definedName name="____609">#REF!</definedName>
    <definedName name="____61">#REF!</definedName>
    <definedName name="____610">#REF!</definedName>
    <definedName name="____611">#REF!</definedName>
    <definedName name="____612">#REF!</definedName>
    <definedName name="____613">#REF!</definedName>
    <definedName name="____614">#REF!</definedName>
    <definedName name="____615">#REF!</definedName>
    <definedName name="____616">#REF!</definedName>
    <definedName name="____617">#REF!</definedName>
    <definedName name="____618">#REF!</definedName>
    <definedName name="____619">#REF!</definedName>
    <definedName name="____62">#REF!</definedName>
    <definedName name="____620">#REF!</definedName>
    <definedName name="____7">#REF!</definedName>
    <definedName name="____701">#REF!</definedName>
    <definedName name="____702">#REF!</definedName>
    <definedName name="____703">#REF!</definedName>
    <definedName name="____704">#REF!</definedName>
    <definedName name="____705">#REF!</definedName>
    <definedName name="____706">#REF!</definedName>
    <definedName name="____707">#REF!</definedName>
    <definedName name="____708">#REF!</definedName>
    <definedName name="____709">#REF!</definedName>
    <definedName name="____710">#REF!</definedName>
    <definedName name="____8">#REF!</definedName>
    <definedName name="____9">#REF!</definedName>
    <definedName name="____a1">#N/A</definedName>
    <definedName name="____a10">#N/A</definedName>
    <definedName name="____a11">#N/A</definedName>
    <definedName name="____A111">#N/A</definedName>
    <definedName name="____a12">#N/A</definedName>
    <definedName name="____a13">#N/A</definedName>
    <definedName name="____a14">#N/A</definedName>
    <definedName name="____a2">#N/A</definedName>
    <definedName name="____a3">#N/A</definedName>
    <definedName name="____a4">#N/A</definedName>
    <definedName name="____a5">#N/A</definedName>
    <definedName name="____a6">#N/A</definedName>
    <definedName name="____a7">#N/A</definedName>
    <definedName name="____a8">#N/A</definedName>
    <definedName name="____a9">#N/A</definedName>
    <definedName name="____ap1">#N/A</definedName>
    <definedName name="____C">#REF!</definedName>
    <definedName name="____ERR1">#REF!</definedName>
    <definedName name="____ERR2">#REF!</definedName>
    <definedName name="____ERR3">#REF!</definedName>
    <definedName name="____f1">#N/A</definedName>
    <definedName name="____f10">#N/A</definedName>
    <definedName name="____f11">#N/A</definedName>
    <definedName name="____f12">#N/A</definedName>
    <definedName name="____f13">#N/A</definedName>
    <definedName name="____f14">#N/A</definedName>
    <definedName name="____f15">#N/A</definedName>
    <definedName name="____f2">#N/A</definedName>
    <definedName name="____f3">#N/A</definedName>
    <definedName name="____f4">#N/A</definedName>
    <definedName name="____f5">#N/A</definedName>
    <definedName name="____f6">#N/A</definedName>
    <definedName name="____f7">#N/A</definedName>
    <definedName name="____f8">#N/A</definedName>
    <definedName name="____f9">#N/A</definedName>
    <definedName name="____GJY1">#REF!</definedName>
    <definedName name="____HHU125">#REF!</definedName>
    <definedName name="____HHU150">#REF!</definedName>
    <definedName name="____HHU200">#REF!</definedName>
    <definedName name="____JB1">#REF!</definedName>
    <definedName name="____JS1">#REF!</definedName>
    <definedName name="____k1">#N/A</definedName>
    <definedName name="____KA1">#REF!</definedName>
    <definedName name="____ka2">#N/A</definedName>
    <definedName name="____kei10">#REF!</definedName>
    <definedName name="____KEY10" hidden="1">[1]人件費!#REF!</definedName>
    <definedName name="____KEY2" hidden="1">[5]人件費!#REF!</definedName>
    <definedName name="____KS1">#REF!</definedName>
    <definedName name="____OK2">#REF!</definedName>
    <definedName name="____OK3">#REF!</definedName>
    <definedName name="____OP1">#REF!</definedName>
    <definedName name="____PRT2">#REF!</definedName>
    <definedName name="____PT10">[3]仮設解体!#REF!</definedName>
    <definedName name="____SUB1">#REF!</definedName>
    <definedName name="____SW1">#REF!</definedName>
    <definedName name="____SW2">#REF!</definedName>
    <definedName name="____SZ1">#REF!</definedName>
    <definedName name="____ta30">#REF!</definedName>
    <definedName name="____TK1">#REF!</definedName>
    <definedName name="____UP1">#REF!</definedName>
    <definedName name="____WS1">#REF!</definedName>
    <definedName name="____WS2">#REF!</definedName>
    <definedName name="____YN1">#REF!</definedName>
    <definedName name="____YN2">#REF!</definedName>
    <definedName name="___01">#REF!</definedName>
    <definedName name="___02">#REF!</definedName>
    <definedName name="___03">#REF!</definedName>
    <definedName name="___04">#REF!</definedName>
    <definedName name="___05">#REF!</definedName>
    <definedName name="___06">#REF!</definedName>
    <definedName name="___07">#REF!</definedName>
    <definedName name="___08">#REF!</definedName>
    <definedName name="___09">#REF!</definedName>
    <definedName name="___1">#REF!</definedName>
    <definedName name="___10">#REF!</definedName>
    <definedName name="___11">#REF!</definedName>
    <definedName name="___12">#REF!</definedName>
    <definedName name="___13">#REF!</definedName>
    <definedName name="___14">#REF!</definedName>
    <definedName name="___15">#REF!</definedName>
    <definedName name="___16">#REF!</definedName>
    <definedName name="___17">#REF!</definedName>
    <definedName name="___18">#REF!</definedName>
    <definedName name="___19">#REF!</definedName>
    <definedName name="___2">#REF!</definedName>
    <definedName name="___20">#REF!</definedName>
    <definedName name="___21">#REF!</definedName>
    <definedName name="___22">#REF!</definedName>
    <definedName name="___23">#REF!</definedName>
    <definedName name="___24">#REF!</definedName>
    <definedName name="___3">#REF!</definedName>
    <definedName name="___31">#REF!</definedName>
    <definedName name="___32">#REF!</definedName>
    <definedName name="___4">#REF!</definedName>
    <definedName name="___5">#REF!</definedName>
    <definedName name="___501">#REF!</definedName>
    <definedName name="___502">#REF!</definedName>
    <definedName name="___503">#REF!</definedName>
    <definedName name="___504">#REF!</definedName>
    <definedName name="___505">#REF!</definedName>
    <definedName name="___51">#REF!</definedName>
    <definedName name="___52">#REF!</definedName>
    <definedName name="___6">#REF!</definedName>
    <definedName name="___601">#REF!</definedName>
    <definedName name="___602">#REF!</definedName>
    <definedName name="___603">#REF!</definedName>
    <definedName name="___604">#REF!</definedName>
    <definedName name="___605">#REF!</definedName>
    <definedName name="___606">#REF!</definedName>
    <definedName name="___607">#REF!</definedName>
    <definedName name="___608">#REF!</definedName>
    <definedName name="___609">#REF!</definedName>
    <definedName name="___61">#REF!</definedName>
    <definedName name="___610">#REF!</definedName>
    <definedName name="___611">#REF!</definedName>
    <definedName name="___612">#REF!</definedName>
    <definedName name="___613">#REF!</definedName>
    <definedName name="___614">#REF!</definedName>
    <definedName name="___615">#REF!</definedName>
    <definedName name="___616">#REF!</definedName>
    <definedName name="___617">#REF!</definedName>
    <definedName name="___618">#REF!</definedName>
    <definedName name="___619">#REF!</definedName>
    <definedName name="___62">#REF!</definedName>
    <definedName name="___620">#REF!</definedName>
    <definedName name="___7">#REF!</definedName>
    <definedName name="___701">#REF!</definedName>
    <definedName name="___702">#REF!</definedName>
    <definedName name="___703">#REF!</definedName>
    <definedName name="___704">#REF!</definedName>
    <definedName name="___705">#REF!</definedName>
    <definedName name="___706">#REF!</definedName>
    <definedName name="___707">#REF!</definedName>
    <definedName name="___708">#REF!</definedName>
    <definedName name="___709">#REF!</definedName>
    <definedName name="___710">#REF!</definedName>
    <definedName name="___8">#REF!</definedName>
    <definedName name="___9">#REF!</definedName>
    <definedName name="___a1">#N/A</definedName>
    <definedName name="___a10">#N/A</definedName>
    <definedName name="___a11">#N/A</definedName>
    <definedName name="___A111">#N/A</definedName>
    <definedName name="___a12">#N/A</definedName>
    <definedName name="___a13">#N/A</definedName>
    <definedName name="___a14">#N/A</definedName>
    <definedName name="___a2">#N/A</definedName>
    <definedName name="___a3">#N/A</definedName>
    <definedName name="___a4">#N/A</definedName>
    <definedName name="___a5">#N/A</definedName>
    <definedName name="___a6">#N/A</definedName>
    <definedName name="___a7">#N/A</definedName>
    <definedName name="___a8">#N/A</definedName>
    <definedName name="___a9">#N/A</definedName>
    <definedName name="___ap1">#N/A</definedName>
    <definedName name="___b1">#REF!</definedName>
    <definedName name="___C">#REF!</definedName>
    <definedName name="___CLN11">#REF!</definedName>
    <definedName name="___CUT20">#REF!</definedName>
    <definedName name="___CUT200">#REF!</definedName>
    <definedName name="___CUT201">#REF!</definedName>
    <definedName name="___CUT202">#REF!</definedName>
    <definedName name="___CUT211">#REF!</definedName>
    <definedName name="___d1">#REF!</definedName>
    <definedName name="___DAN11">#REF!</definedName>
    <definedName name="___DAN111">#REF!</definedName>
    <definedName name="___DAN112">#REF!</definedName>
    <definedName name="___DAN21">#REF!</definedName>
    <definedName name="___DAN22">#REF!</definedName>
    <definedName name="___DAN23">#REF!</definedName>
    <definedName name="___DAN24">#REF!</definedName>
    <definedName name="___DWN2">#REF!</definedName>
    <definedName name="___e1">#REF!</definedName>
    <definedName name="___EK1">#REF!</definedName>
    <definedName name="___ERR1">#REF!</definedName>
    <definedName name="___ERR2">#REF!</definedName>
    <definedName name="___ERR3">#REF!</definedName>
    <definedName name="___EZ1">#REF!</definedName>
    <definedName name="___f1">#N/A</definedName>
    <definedName name="___f10">#N/A</definedName>
    <definedName name="___f11">#N/A</definedName>
    <definedName name="___f12">#N/A</definedName>
    <definedName name="___f13">#N/A</definedName>
    <definedName name="___f14">#N/A</definedName>
    <definedName name="___f15">#N/A</definedName>
    <definedName name="___f2">#N/A</definedName>
    <definedName name="___f3">#N/A</definedName>
    <definedName name="___f4">#N/A</definedName>
    <definedName name="___f5">#N/A</definedName>
    <definedName name="___f6">#N/A</definedName>
    <definedName name="___f7">#N/A</definedName>
    <definedName name="___f8">#N/A</definedName>
    <definedName name="___f9">#N/A</definedName>
    <definedName name="___GJY1">#REF!</definedName>
    <definedName name="___HHU125">#REF!</definedName>
    <definedName name="___HHU150">#REF!</definedName>
    <definedName name="___HHU200">#REF!</definedName>
    <definedName name="___HLP1">#REF!</definedName>
    <definedName name="___HLP2">#REF!</definedName>
    <definedName name="___HLP3">#REF!</definedName>
    <definedName name="___HLP4">#REF!</definedName>
    <definedName name="___HLP5">#REF!</definedName>
    <definedName name="___HYO01">#REF!</definedName>
    <definedName name="___HYO02">#REF!</definedName>
    <definedName name="___HYO03">#REF!</definedName>
    <definedName name="___HYO04">#REF!</definedName>
    <definedName name="___HYO05">#REF!</definedName>
    <definedName name="___HYO06">#REF!</definedName>
    <definedName name="___HYO07">#REF!</definedName>
    <definedName name="___HYO08">#REF!</definedName>
    <definedName name="___HYO09">#REF!</definedName>
    <definedName name="___HYO10">#REF!</definedName>
    <definedName name="___HYO11">#REF!</definedName>
    <definedName name="___HYO12">#REF!</definedName>
    <definedName name="___HYO13">#REF!</definedName>
    <definedName name="___HYO14">#REF!</definedName>
    <definedName name="___HYO15">#REF!</definedName>
    <definedName name="___HYO16">#REF!</definedName>
    <definedName name="___HYO17">#REF!</definedName>
    <definedName name="___HYO18">#REF!</definedName>
    <definedName name="___HYO19">#REF!</definedName>
    <definedName name="___HYO20">#REF!</definedName>
    <definedName name="___HYO21">#REF!</definedName>
    <definedName name="___HYO22">#REF!</definedName>
    <definedName name="___HYO23">#REF!</definedName>
    <definedName name="___HYO24">#REF!</definedName>
    <definedName name="___HYO25">#REF!</definedName>
    <definedName name="___HYO26">#REF!</definedName>
    <definedName name="___HYO27">#REF!</definedName>
    <definedName name="___HYO28">#REF!</definedName>
    <definedName name="___HYO29">#REF!</definedName>
    <definedName name="___HYO30">#REF!</definedName>
    <definedName name="___HYO31">#REF!</definedName>
    <definedName name="___HYO32">#REF!</definedName>
    <definedName name="___HYO33">#REF!</definedName>
    <definedName name="___HYO34">#REF!</definedName>
    <definedName name="___HYO35">#REF!</definedName>
    <definedName name="___HYO36">[6]仕訳書!#REF!</definedName>
    <definedName name="___JB1">#REF!</definedName>
    <definedName name="___JS1">#REF!</definedName>
    <definedName name="___k1">#N/A</definedName>
    <definedName name="___KA1">#REF!</definedName>
    <definedName name="___ka2">#N/A</definedName>
    <definedName name="___kei1">#REF!</definedName>
    <definedName name="___kei12">#REF!</definedName>
    <definedName name="___kei2">#REF!</definedName>
    <definedName name="___kei3">#REF!</definedName>
    <definedName name="___kei4">#REF!</definedName>
    <definedName name="___kei5">#REF!</definedName>
    <definedName name="___kei6">#REF!</definedName>
    <definedName name="___kei7">#REF!</definedName>
    <definedName name="___kei8">#REF!</definedName>
    <definedName name="___kei9">#REF!</definedName>
    <definedName name="___KEY10" hidden="1">[5]人件費!#REF!</definedName>
    <definedName name="___KEY2" hidden="1">[5]人件費!#REF!</definedName>
    <definedName name="___KIS11">#REF!</definedName>
    <definedName name="___KS1">#REF!</definedName>
    <definedName name="___MSG1">#REF!</definedName>
    <definedName name="___no1">#REF!</definedName>
    <definedName name="___NOU1">#REF!</definedName>
    <definedName name="___NOU2">#REF!</definedName>
    <definedName name="___OK2">#REF!</definedName>
    <definedName name="___OK3">#REF!</definedName>
    <definedName name="___OP1">#REF!</definedName>
    <definedName name="___P1">#REF!</definedName>
    <definedName name="___ｐ１０">#REF!</definedName>
    <definedName name="___P2">#REF!</definedName>
    <definedName name="___P4">#REF!</definedName>
    <definedName name="___P5">#REF!</definedName>
    <definedName name="___P6">#REF!</definedName>
    <definedName name="___P7">#REF!</definedName>
    <definedName name="___P8">#REF!</definedName>
    <definedName name="___P9">#REF!</definedName>
    <definedName name="___PRC10">#REF!</definedName>
    <definedName name="___PRC100">#REF!</definedName>
    <definedName name="___PRC11">#REF!</definedName>
    <definedName name="___PRC20">#REF!</definedName>
    <definedName name="___PRC200">#REF!</definedName>
    <definedName name="___PRC21">#REF!</definedName>
    <definedName name="___PRC301">#REF!</definedName>
    <definedName name="___PRC401">#REF!</definedName>
    <definedName name="___PRC402">#REF!</definedName>
    <definedName name="___PRC511">#REF!</definedName>
    <definedName name="___PRC611">#REF!</definedName>
    <definedName name="___PRC711">#REF!</definedName>
    <definedName name="___PRC811">#REF!</definedName>
    <definedName name="___PRC911">#REF!</definedName>
    <definedName name="___PRD10">#REF!</definedName>
    <definedName name="___PRD11">#REF!</definedName>
    <definedName name="___PRK11">#REF!</definedName>
    <definedName name="___PRK12">#REF!</definedName>
    <definedName name="___PRK21">#REF!</definedName>
    <definedName name="___PRK22">#REF!</definedName>
    <definedName name="___PRT10">#REF!</definedName>
    <definedName name="___PRT13">#REF!</definedName>
    <definedName name="___PRT2">#REF!</definedName>
    <definedName name="___PRY100">#REF!</definedName>
    <definedName name="___PRY101">#REF!</definedName>
    <definedName name="___PRY111">#REF!</definedName>
    <definedName name="___PRY200">#REF!</definedName>
    <definedName name="___PRY201">#REF!</definedName>
    <definedName name="___PRY211">#REF!</definedName>
    <definedName name="___PRY300">#REF!</definedName>
    <definedName name="___PRZ100">#REF!</definedName>
    <definedName name="___PT10">[7]仮設解体!#REF!</definedName>
    <definedName name="___SOU1">#REF!</definedName>
    <definedName name="___STC11">#REF!</definedName>
    <definedName name="___SUB1">#REF!</definedName>
    <definedName name="___SW1">#REF!</definedName>
    <definedName name="___SW2">#REF!</definedName>
    <definedName name="___SZ1">#REF!</definedName>
    <definedName name="___ta30">#REF!</definedName>
    <definedName name="___TK1">#REF!</definedName>
    <definedName name="___UES100">#REF!</definedName>
    <definedName name="___UES101">#REF!</definedName>
    <definedName name="___UES102">#REF!</definedName>
    <definedName name="___UES111">#REF!</definedName>
    <definedName name="___UES112">#REF!</definedName>
    <definedName name="___UES200">#REF!</definedName>
    <definedName name="___UES202">#REF!</definedName>
    <definedName name="___UES212">#REF!</definedName>
    <definedName name="___UP1">#REF!</definedName>
    <definedName name="___WS1">#REF!</definedName>
    <definedName name="___WS2">#REF!</definedName>
    <definedName name="___YN1">#REF!</definedName>
    <definedName name="___YN2">#REF!</definedName>
    <definedName name="___ｼｮｯﾌﾟﾗｲ">[8]複合・ｺﾝｾﾝﾄ電話!#REF!</definedName>
    <definedName name="__01">#REF!</definedName>
    <definedName name="__02">#REF!</definedName>
    <definedName name="__03">#REF!</definedName>
    <definedName name="__04">#REF!</definedName>
    <definedName name="__05">#REF!</definedName>
    <definedName name="__06">#REF!</definedName>
    <definedName name="__07">#REF!</definedName>
    <definedName name="__08">#REF!</definedName>
    <definedName name="__09">#REF!</definedName>
    <definedName name="__1">#REF!</definedName>
    <definedName name="__10">#REF!</definedName>
    <definedName name="__11">#REF!</definedName>
    <definedName name="__12">#REF!</definedName>
    <definedName name="__123Graph_A" hidden="1">'[10]建具廻-1'!$C$6:$C$6</definedName>
    <definedName name="__123Graph_C" hidden="1">#REF!</definedName>
    <definedName name="__13">#REF!</definedName>
    <definedName name="__13_1">[4]照明基礎!#REF!</definedName>
    <definedName name="__14">#REF!</definedName>
    <definedName name="__15">#REF!</definedName>
    <definedName name="__16">#REF!</definedName>
    <definedName name="__17">#REF!</definedName>
    <definedName name="__18">#REF!</definedName>
    <definedName name="__19">#REF!</definedName>
    <definedName name="__2">#REF!</definedName>
    <definedName name="__20">#REF!</definedName>
    <definedName name="__21">#REF!</definedName>
    <definedName name="__22">#REF!</definedName>
    <definedName name="__23">#REF!</definedName>
    <definedName name="__24">#REF!</definedName>
    <definedName name="__3">#REF!</definedName>
    <definedName name="__31">#REF!</definedName>
    <definedName name="__32">#REF!</definedName>
    <definedName name="__4">#REF!</definedName>
    <definedName name="__5">#REF!</definedName>
    <definedName name="__501">#REF!</definedName>
    <definedName name="__502">#REF!</definedName>
    <definedName name="__503">#REF!</definedName>
    <definedName name="__504">#REF!</definedName>
    <definedName name="__505">#REF!</definedName>
    <definedName name="__51">#REF!</definedName>
    <definedName name="__52">#REF!</definedName>
    <definedName name="__6">#REF!</definedName>
    <definedName name="__601">#REF!</definedName>
    <definedName name="__602">#REF!</definedName>
    <definedName name="__603">#REF!</definedName>
    <definedName name="__604">#REF!</definedName>
    <definedName name="__605">#REF!</definedName>
    <definedName name="__606">#REF!</definedName>
    <definedName name="__607">#REF!</definedName>
    <definedName name="__608">#REF!</definedName>
    <definedName name="__609">#REF!</definedName>
    <definedName name="__61">#REF!</definedName>
    <definedName name="__610">#REF!</definedName>
    <definedName name="__611">#REF!</definedName>
    <definedName name="__612">#REF!</definedName>
    <definedName name="__613">#REF!</definedName>
    <definedName name="__614">#REF!</definedName>
    <definedName name="__615">#REF!</definedName>
    <definedName name="__616">#REF!</definedName>
    <definedName name="__617">#REF!</definedName>
    <definedName name="__618">#REF!</definedName>
    <definedName name="__619">#REF!</definedName>
    <definedName name="__62">#REF!</definedName>
    <definedName name="__620">#REF!</definedName>
    <definedName name="__7">#REF!</definedName>
    <definedName name="__701">#REF!</definedName>
    <definedName name="__702">#REF!</definedName>
    <definedName name="__703">#REF!</definedName>
    <definedName name="__704">#REF!</definedName>
    <definedName name="__705">#REF!</definedName>
    <definedName name="__706">#REF!</definedName>
    <definedName name="__707">#REF!</definedName>
    <definedName name="__708">#REF!</definedName>
    <definedName name="__709">#REF!</definedName>
    <definedName name="__710">#REF!</definedName>
    <definedName name="__8">#REF!</definedName>
    <definedName name="__9">#REF!</definedName>
    <definedName name="__a1">#N/A</definedName>
    <definedName name="__a10">#N/A</definedName>
    <definedName name="__a11">#N/A</definedName>
    <definedName name="__A111">'[11]10昇降機'!_xlbgnm.A111</definedName>
    <definedName name="__a12">#N/A</definedName>
    <definedName name="__a13">#N/A</definedName>
    <definedName name="__a14">#N/A</definedName>
    <definedName name="__a2">#N/A</definedName>
    <definedName name="__a3">#N/A</definedName>
    <definedName name="__a4">#N/A</definedName>
    <definedName name="__a5">#N/A</definedName>
    <definedName name="__a6">#N/A</definedName>
    <definedName name="__a7">#N/A</definedName>
    <definedName name="__a8">#N/A</definedName>
    <definedName name="__a9">#N/A</definedName>
    <definedName name="__ap1">#N/A</definedName>
    <definedName name="__b1">#REF!</definedName>
    <definedName name="__C">#REF!</definedName>
    <definedName name="__CLN11">#REF!</definedName>
    <definedName name="__CUT20">#REF!</definedName>
    <definedName name="__CUT200">#REF!</definedName>
    <definedName name="__CUT201">#REF!</definedName>
    <definedName name="__CUT202">#REF!</definedName>
    <definedName name="__CUT211">#REF!</definedName>
    <definedName name="__d1">#REF!</definedName>
    <definedName name="__DAN11">#REF!</definedName>
    <definedName name="__DAN111">#REF!</definedName>
    <definedName name="__DAN112">#REF!</definedName>
    <definedName name="__DAN21">#REF!</definedName>
    <definedName name="__DAN22">#REF!</definedName>
    <definedName name="__DAN23">#REF!</definedName>
    <definedName name="__DAN24">#REF!</definedName>
    <definedName name="__e1">#REF!</definedName>
    <definedName name="__EK1">#REF!</definedName>
    <definedName name="__ERR1">#REF!</definedName>
    <definedName name="__ERR2">#REF!</definedName>
    <definedName name="__ERR3">#REF!</definedName>
    <definedName name="__EZ1">#REF!</definedName>
    <definedName name="__f1">#N/A</definedName>
    <definedName name="__f10">#N/A</definedName>
    <definedName name="__f11">#N/A</definedName>
    <definedName name="__f12">#N/A</definedName>
    <definedName name="__f13">#N/A</definedName>
    <definedName name="__f14">#N/A</definedName>
    <definedName name="__f15">#N/A</definedName>
    <definedName name="__f2">#N/A</definedName>
    <definedName name="__f3">#N/A</definedName>
    <definedName name="__f4">#N/A</definedName>
    <definedName name="__f5">#N/A</definedName>
    <definedName name="__f6">#N/A</definedName>
    <definedName name="__f7">#N/A</definedName>
    <definedName name="__f8">#N/A</definedName>
    <definedName name="__f9">#N/A</definedName>
    <definedName name="__GJY1">#REF!</definedName>
    <definedName name="__HHU125">#REF!</definedName>
    <definedName name="__HHU150">#REF!</definedName>
    <definedName name="__HHU200">#REF!</definedName>
    <definedName name="__HLP1">#REF!</definedName>
    <definedName name="__HLP2">#REF!</definedName>
    <definedName name="__HLP3">#REF!</definedName>
    <definedName name="__HLP4">#REF!</definedName>
    <definedName name="__HLP5">#REF!</definedName>
    <definedName name="__HYO01">#N/A</definedName>
    <definedName name="__HYO02">[6]仕訳書!#REF!</definedName>
    <definedName name="__HYO03">[6]仕訳書!#REF!</definedName>
    <definedName name="__HYO04">[6]仕訳書!#REF!</definedName>
    <definedName name="__HYO05">[6]仕訳書!#REF!</definedName>
    <definedName name="__HYO06">[6]仕訳書!#REF!</definedName>
    <definedName name="__HYO07">[6]仕訳書!#REF!</definedName>
    <definedName name="__HYO08">[6]仕訳書!#REF!</definedName>
    <definedName name="__HYO09">[6]仕訳書!#REF!</definedName>
    <definedName name="__HYO10">[6]仕訳書!#REF!</definedName>
    <definedName name="__HYO11">[6]仕訳書!#REF!</definedName>
    <definedName name="__HYO12">[6]仕訳書!#REF!</definedName>
    <definedName name="__HYO13">[6]仕訳書!#REF!</definedName>
    <definedName name="__HYO14">[6]仕訳書!#REF!</definedName>
    <definedName name="__HYO15">[6]仕訳書!#REF!</definedName>
    <definedName name="__HYO16">[6]仕訳書!#REF!</definedName>
    <definedName name="__HYO17">[6]仕訳書!#REF!</definedName>
    <definedName name="__HYO18">[6]仕訳書!#REF!</definedName>
    <definedName name="__HYO19">#N/A</definedName>
    <definedName name="__HYO20">#N/A</definedName>
    <definedName name="__HYO21">#N/A</definedName>
    <definedName name="__HYO22">#N/A</definedName>
    <definedName name="__HYO23">#N/A</definedName>
    <definedName name="__HYO24">#N/A</definedName>
    <definedName name="__HYO25">#N/A</definedName>
    <definedName name="__HYO26">#N/A</definedName>
    <definedName name="__HYO27">#N/A</definedName>
    <definedName name="__HYO28">#N/A</definedName>
    <definedName name="__HYO29">#N/A</definedName>
    <definedName name="__HYO30">#N/A</definedName>
    <definedName name="__HYO31">#N/A</definedName>
    <definedName name="__HYO32">#N/A</definedName>
    <definedName name="__HYO33">#REF!</definedName>
    <definedName name="__HYO34">#REF!</definedName>
    <definedName name="__HYO35">[6]仕訳書!#REF!</definedName>
    <definedName name="__HYO36">[6]仕訳書!#REF!</definedName>
    <definedName name="__JB1">#REF!</definedName>
    <definedName name="__JS1">#REF!</definedName>
    <definedName name="__k1">#N/A</definedName>
    <definedName name="__KA1">#REF!</definedName>
    <definedName name="__ka2">#N/A</definedName>
    <definedName name="__kei1">#REF!</definedName>
    <definedName name="__kei10">#REF!</definedName>
    <definedName name="__kei12">#REF!</definedName>
    <definedName name="__kei2">#REF!</definedName>
    <definedName name="__kei3">#REF!</definedName>
    <definedName name="__kei4">#REF!</definedName>
    <definedName name="__kei5">#REF!</definedName>
    <definedName name="__kei6">#REF!</definedName>
    <definedName name="__kei7">#REF!</definedName>
    <definedName name="__kei8">#REF!</definedName>
    <definedName name="__kei9">#REF!</definedName>
    <definedName name="__KEY10" hidden="1">[5]人件費!#REF!</definedName>
    <definedName name="__KEY2" hidden="1">[5]人件費!#REF!</definedName>
    <definedName name="__KIS11">#REF!</definedName>
    <definedName name="__KS1">#REF!</definedName>
    <definedName name="__MSG1">#REF!</definedName>
    <definedName name="__n125">#REF!</definedName>
    <definedName name="__NOU1">#REF!</definedName>
    <definedName name="__NOU2">#REF!</definedName>
    <definedName name="__OK2">#REF!</definedName>
    <definedName name="__OK3">#REF!</definedName>
    <definedName name="__OP1">#REF!</definedName>
    <definedName name="__PRC10">#REF!</definedName>
    <definedName name="__PRC100">#REF!</definedName>
    <definedName name="__PRC11">#REF!</definedName>
    <definedName name="__PRC20">#REF!</definedName>
    <definedName name="__PRC200">#REF!</definedName>
    <definedName name="__PRC21">#REF!</definedName>
    <definedName name="__PRC301">#REF!</definedName>
    <definedName name="__PRC401">#REF!</definedName>
    <definedName name="__PRC402">#REF!</definedName>
    <definedName name="__PRC511">#REF!</definedName>
    <definedName name="__PRC611">#REF!</definedName>
    <definedName name="__PRC711">#REF!</definedName>
    <definedName name="__PRC811">#REF!</definedName>
    <definedName name="__PRC911">#REF!</definedName>
    <definedName name="__PRD10">#REF!</definedName>
    <definedName name="__PRD11">#REF!</definedName>
    <definedName name="__PRK11">#REF!</definedName>
    <definedName name="__PRK12">#REF!</definedName>
    <definedName name="__PRK21">#REF!</definedName>
    <definedName name="__PRK22">#REF!</definedName>
    <definedName name="__PRT10">#REF!</definedName>
    <definedName name="__PRT13">#REF!</definedName>
    <definedName name="__PRT2">#REF!</definedName>
    <definedName name="__PRY100">#REF!</definedName>
    <definedName name="__PRY101">#REF!</definedName>
    <definedName name="__PRY111">#REF!</definedName>
    <definedName name="__PRY200">#REF!</definedName>
    <definedName name="__PRY201">#REF!</definedName>
    <definedName name="__PRY211">#REF!</definedName>
    <definedName name="__PRY300">#REF!</definedName>
    <definedName name="__PRZ100">#REF!</definedName>
    <definedName name="__PT10">[12]仮設解体!#REF!</definedName>
    <definedName name="__SOU1">#REF!</definedName>
    <definedName name="__STC11">#REF!</definedName>
    <definedName name="__SUB1">#REF!</definedName>
    <definedName name="__SZ1">#REF!</definedName>
    <definedName name="__ta30">#REF!</definedName>
    <definedName name="__TK1">#REF!</definedName>
    <definedName name="__UES100">#REF!</definedName>
    <definedName name="__UES101">#REF!</definedName>
    <definedName name="__UES102">#REF!</definedName>
    <definedName name="__UES111">#REF!</definedName>
    <definedName name="__UES112">#REF!</definedName>
    <definedName name="__UES200">#REF!</definedName>
    <definedName name="__UES202">#REF!</definedName>
    <definedName name="__UES212">#REF!</definedName>
    <definedName name="__UP1">#REF!</definedName>
    <definedName name="__ＷＤ７">#REF!</definedName>
    <definedName name="__ＷＤ８">#REF!</definedName>
    <definedName name="__WS1">#REF!</definedName>
    <definedName name="__WS2">#REF!</definedName>
    <definedName name="__xlnm._FilterDatabase_1">#REF!</definedName>
    <definedName name="__xlnm.Print_Area_31">#N/A</definedName>
    <definedName name="__YN1">#REF!</definedName>
    <definedName name="__YN2">#REF!</definedName>
    <definedName name="__直工__">#REF!</definedName>
    <definedName name="_\A">#N/A</definedName>
    <definedName name="_\Z">#REF!</definedName>
    <definedName name="_0">#REF!</definedName>
    <definedName name="_00">#REF!</definedName>
    <definedName name="_000">#REF!</definedName>
    <definedName name="_001">#REF!</definedName>
    <definedName name="_002">#REF!</definedName>
    <definedName name="_003">#REF!</definedName>
    <definedName name="_004">#REF!</definedName>
    <definedName name="_005">#REF!</definedName>
    <definedName name="_006">#REF!</definedName>
    <definedName name="_008">#REF!</definedName>
    <definedName name="_009">#REF!</definedName>
    <definedName name="_01">#REF!</definedName>
    <definedName name="_010">#REF!</definedName>
    <definedName name="_011">#REF!</definedName>
    <definedName name="_012">#REF!</definedName>
    <definedName name="_013">#REF!</definedName>
    <definedName name="_014">#REF!</definedName>
    <definedName name="_015">#REF!</definedName>
    <definedName name="_02">#REF!</definedName>
    <definedName name="_03">#REF!</definedName>
    <definedName name="_04">#REF!</definedName>
    <definedName name="_05">#REF!</definedName>
    <definedName name="_06">#REF!</definedName>
    <definedName name="_07">#REF!</definedName>
    <definedName name="_08">#REF!</definedName>
    <definedName name="_09">#REF!</definedName>
    <definedName name="_1">#N/A</definedName>
    <definedName name="_1_">#REF!</definedName>
    <definedName name="_1_1">#REF!</definedName>
    <definedName name="_1_2">#REF!</definedName>
    <definedName name="_1_3">#REF!</definedName>
    <definedName name="_10">#REF!</definedName>
    <definedName name="_10_07">#REF!</definedName>
    <definedName name="_10_3">#REF!</definedName>
    <definedName name="_100">#REF!</definedName>
    <definedName name="_100f12_">#N/A</definedName>
    <definedName name="_100f13_">#N/A</definedName>
    <definedName name="_100f15_">#REF!</definedName>
    <definedName name="_101">#REF!</definedName>
    <definedName name="_101f13_">#N/A</definedName>
    <definedName name="_101f14_">#N/A</definedName>
    <definedName name="_101f2_">#REF!</definedName>
    <definedName name="_102">#REF!</definedName>
    <definedName name="_102f14_">#N/A</definedName>
    <definedName name="_102f15_">#N/A</definedName>
    <definedName name="_102f3_">#REF!</definedName>
    <definedName name="_103">#REF!</definedName>
    <definedName name="_103A">[3]仮設解体!#REF!</definedName>
    <definedName name="_103B">[3]仮設解体!#REF!</definedName>
    <definedName name="_103f15_">#N/A</definedName>
    <definedName name="_103f2_">#N/A</definedName>
    <definedName name="_103f4_">#REF!</definedName>
    <definedName name="_104">[3]仮設解体!#REF!</definedName>
    <definedName name="_104A">[3]仮設解体!#REF!</definedName>
    <definedName name="_104B">[3]仮設解体!#REF!</definedName>
    <definedName name="_104f2_">#N/A</definedName>
    <definedName name="_104f3_">#N/A</definedName>
    <definedName name="_104f5_">#REF!</definedName>
    <definedName name="_105">[3]仮設解体!#REF!</definedName>
    <definedName name="_105A">[3]仮設解体!#REF!</definedName>
    <definedName name="_105f3_">#N/A</definedName>
    <definedName name="_105f4_">#N/A</definedName>
    <definedName name="_105f6_">#REF!</definedName>
    <definedName name="_106A">[3]仮設解体!#REF!</definedName>
    <definedName name="_106B">[3]仮設解体!#REF!</definedName>
    <definedName name="_106f4_">#N/A</definedName>
    <definedName name="_106f5_">#N/A</definedName>
    <definedName name="_106f7_">#REF!</definedName>
    <definedName name="_107A">[3]仮設解体!#REF!</definedName>
    <definedName name="_107B">[3]仮設解体!#REF!</definedName>
    <definedName name="_107C">[3]仮設解体!#REF!</definedName>
    <definedName name="_107f5_">#N/A</definedName>
    <definedName name="_107f6_">#N/A</definedName>
    <definedName name="_107f8_">#REF!</definedName>
    <definedName name="_108A">[3]仮設解体!#REF!</definedName>
    <definedName name="_108B">[3]仮設解体!#REF!</definedName>
    <definedName name="_108C">[3]仮設解体!#REF!</definedName>
    <definedName name="_108D">[3]仮設解体!#REF!</definedName>
    <definedName name="_108E">[3]仮設解体!#REF!</definedName>
    <definedName name="_108f6_">#N/A</definedName>
    <definedName name="_108f7_">#N/A</definedName>
    <definedName name="_108f9_">#REF!</definedName>
    <definedName name="_109..AJ130_">#REF!</definedName>
    <definedName name="_109A">[3]仮設解体!#REF!</definedName>
    <definedName name="_109B">[3]仮設解体!#REF!</definedName>
    <definedName name="_109f7_">#N/A</definedName>
    <definedName name="_109f8_">#N/A</definedName>
    <definedName name="_10ap1_">#N/A</definedName>
    <definedName name="_10K" hidden="1">#REF!</definedName>
    <definedName name="_10P">#REF!</definedName>
    <definedName name="_10t15_">#REF!</definedName>
    <definedName name="_10ページ">#N/A</definedName>
    <definedName name="_10月">#REF!</definedName>
    <definedName name="_11">#REF!</definedName>
    <definedName name="_11_0_K">#REF!</definedName>
    <definedName name="_11_08">#REF!</definedName>
    <definedName name="_110f8_">#N/A</definedName>
    <definedName name="_110f9_">#N/A</definedName>
    <definedName name="_111">#REF!</definedName>
    <definedName name="_111f9_">#N/A</definedName>
    <definedName name="_112ap1_">[0]!_12_08</definedName>
    <definedName name="_112n125_">#REF!</definedName>
    <definedName name="_112S1_">#N/A</definedName>
    <definedName name="_113k1_">#N/A</definedName>
    <definedName name="_113P1_">#REF!</definedName>
    <definedName name="_113S10_">#N/A</definedName>
    <definedName name="_114ｐ１０_">#REF!</definedName>
    <definedName name="_114S2_">#N/A</definedName>
    <definedName name="_115P2_">#REF!</definedName>
    <definedName name="_115S3_">#N/A</definedName>
    <definedName name="_116P4_">#REF!</definedName>
    <definedName name="_116S4_">#N/A</definedName>
    <definedName name="_117P5_">#REF!</definedName>
    <definedName name="_117S5_">#N/A</definedName>
    <definedName name="_118P6_">#REF!</definedName>
    <definedName name="_118S6_">#N/A</definedName>
    <definedName name="_119P7_">#REF!</definedName>
    <definedName name="_119S7_">#N/A</definedName>
    <definedName name="_11P">[13]代価表01!#REF!</definedName>
    <definedName name="_11S" hidden="1">#REF!</definedName>
    <definedName name="_11t16_">#REF!</definedName>
    <definedName name="_11ページ">#N/A</definedName>
    <definedName name="_11月">#REF!</definedName>
    <definedName name="_12">#REF!</definedName>
    <definedName name="_12_0_K">#REF!</definedName>
    <definedName name="_12_09">#REF!</definedName>
    <definedName name="_120P8_">#REF!</definedName>
    <definedName name="_120S8_">#N/A</definedName>
    <definedName name="_121P9_">#REF!</definedName>
    <definedName name="_121S9_">#N/A</definedName>
    <definedName name="_122W_C1">#REF!</definedName>
    <definedName name="_123W_C2">#REF!</definedName>
    <definedName name="_124W_FL">#REF!</definedName>
    <definedName name="_125下80_1">#REF!</definedName>
    <definedName name="_126下80_2">#REF!</definedName>
    <definedName name="_127下80_3">#REF!</definedName>
    <definedName name="_128上80_1">#REF!</definedName>
    <definedName name="_129上80_2">#REF!</definedName>
    <definedName name="_12P">[13]代価表01!#REF!</definedName>
    <definedName name="_12t2_">#REF!</definedName>
    <definedName name="_12ページ">#N/A</definedName>
    <definedName name="_12月">#REF!</definedName>
    <definedName name="_13">#REF!</definedName>
    <definedName name="_13_1">#REF!</definedName>
    <definedName name="_13_2">#REF!</definedName>
    <definedName name="_13_3">#REF!</definedName>
    <definedName name="_130上80_3">#REF!</definedName>
    <definedName name="_135a10_">#N/A</definedName>
    <definedName name="_136a11_">#N/A</definedName>
    <definedName name="_137A111_">#N/A</definedName>
    <definedName name="_138a12_">#N/A</definedName>
    <definedName name="_139a13_">#N/A</definedName>
    <definedName name="_13ap1_">#N/A</definedName>
    <definedName name="_13P">[13]代価表01!#REF!</definedName>
    <definedName name="_13t33_">#REF!</definedName>
    <definedName name="_13ページ">#N/A</definedName>
    <definedName name="_14">#REF!</definedName>
    <definedName name="_14_1">#REF!</definedName>
    <definedName name="_14_10">[4]照明基礎!#REF!</definedName>
    <definedName name="_140a14_">#N/A</definedName>
    <definedName name="_141a2_">#N/A</definedName>
    <definedName name="_142a3_">#N/A</definedName>
    <definedName name="_143a4_">#N/A</definedName>
    <definedName name="_144a5_">#N/A</definedName>
    <definedName name="_145a6_">#N/A</definedName>
    <definedName name="_146a7_">#N/A</definedName>
    <definedName name="_147a8_">#N/A</definedName>
    <definedName name="_148a9_">#N/A</definedName>
    <definedName name="_149ap1_">#N/A</definedName>
    <definedName name="_14ap1_">#N/A</definedName>
    <definedName name="_14P">[13]代価表01!#REF!</definedName>
    <definedName name="_14ページ">#N/A</definedName>
    <definedName name="_15">#REF!</definedName>
    <definedName name="_15_1">#REF!</definedName>
    <definedName name="_15_11">[4]照明基礎!#REF!</definedName>
    <definedName name="_15_4">#REF!</definedName>
    <definedName name="_151a10_">#REF!</definedName>
    <definedName name="_156a11_">#REF!</definedName>
    <definedName name="_156f1_">#N/A</definedName>
    <definedName name="_157f10_">#N/A</definedName>
    <definedName name="_158f11_">#N/A</definedName>
    <definedName name="_159f12_">#N/A</definedName>
    <definedName name="_15ap1_">#N/A</definedName>
    <definedName name="_15P">[13]代価表01!#REF!</definedName>
    <definedName name="_15S" hidden="1">#REF!</definedName>
    <definedName name="_15ページ">#N/A</definedName>
    <definedName name="_16">#REF!</definedName>
    <definedName name="_16_1">#REF!</definedName>
    <definedName name="_16_12">#REF!</definedName>
    <definedName name="_16_2">#REF!</definedName>
    <definedName name="_16_3">#REF!</definedName>
    <definedName name="_160f13_">#N/A</definedName>
    <definedName name="_161A111_">#REF!</definedName>
    <definedName name="_161f14_">#N/A</definedName>
    <definedName name="_162f15_">#N/A</definedName>
    <definedName name="_163f2_">#N/A</definedName>
    <definedName name="_164f3_">#N/A</definedName>
    <definedName name="_165f4_">#N/A</definedName>
    <definedName name="_166a12_">#REF!</definedName>
    <definedName name="_166f5_">#N/A</definedName>
    <definedName name="_167f6_">#N/A</definedName>
    <definedName name="_168f7_">#N/A</definedName>
    <definedName name="_169f8_">#N/A</definedName>
    <definedName name="_16P">[13]代価表01!#REF!</definedName>
    <definedName name="_16ページ">#N/A</definedName>
    <definedName name="_17">#REF!</definedName>
    <definedName name="_17_0_S">#REF!</definedName>
    <definedName name="_17_13">#REF!</definedName>
    <definedName name="_170f9_">#N/A</definedName>
    <definedName name="_171a13_">#REF!</definedName>
    <definedName name="_176a14_">#REF!</definedName>
    <definedName name="_17P">[13]代価表01!#REF!</definedName>
    <definedName name="_17ページ">#N/A</definedName>
    <definedName name="_18">#REF!</definedName>
    <definedName name="_18_0_S">#REF!</definedName>
    <definedName name="_18_14">#REF!</definedName>
    <definedName name="_181a2_">#REF!</definedName>
    <definedName name="_186a3_">#REF!</definedName>
    <definedName name="_18P">[13]代価表01!#REF!</definedName>
    <definedName name="_18ページ">#N/A</definedName>
    <definedName name="_19">#REF!</definedName>
    <definedName name="_19_1">#REF!</definedName>
    <definedName name="_19_15">#REF!</definedName>
    <definedName name="_191a4_">#REF!</definedName>
    <definedName name="_196a5_">#REF!</definedName>
    <definedName name="_19P">[13]代価表01!#REF!</definedName>
    <definedName name="_19ページ">#N/A</definedName>
    <definedName name="_1A">[3]仮設解体!#REF!</definedName>
    <definedName name="_1d10_">#REF!</definedName>
    <definedName name="_１Ｌ">#REF!</definedName>
    <definedName name="_1P">#REF!</definedName>
    <definedName name="_1の計">#REF!</definedName>
    <definedName name="_1ページ">#N/A</definedName>
    <definedName name="_1月">#REF!</definedName>
    <definedName name="_2">#N/A</definedName>
    <definedName name="_2_">#REF!</definedName>
    <definedName name="_2_1">[4]照明基礎!#REF!</definedName>
    <definedName name="_2_2">#REF!</definedName>
    <definedName name="_2_3">#REF!</definedName>
    <definedName name="_20">#REF!</definedName>
    <definedName name="_20_1">#REF!</definedName>
    <definedName name="_20_16">#REF!</definedName>
    <definedName name="_20_5">#REF!</definedName>
    <definedName name="_201A">[3]仮設解体!#REF!</definedName>
    <definedName name="_201a6_">#REF!</definedName>
    <definedName name="_201B">[3]仮設解体!#REF!</definedName>
    <definedName name="_201C">[3]仮設解体!#REF!</definedName>
    <definedName name="_202">[3]仮設解体!#REF!</definedName>
    <definedName name="_202A">[3]仮設解体!#REF!</definedName>
    <definedName name="_202B">[3]仮設解体!#REF!</definedName>
    <definedName name="_203">[3]仮設解体!#REF!</definedName>
    <definedName name="_203A">[3]仮設解体!#REF!</definedName>
    <definedName name="_203B">[3]仮設解体!#REF!</definedName>
    <definedName name="_204">[3]仮設解体!#REF!</definedName>
    <definedName name="_205A">[3]仮設解体!#REF!</definedName>
    <definedName name="_205B">[3]仮設解体!#REF!</definedName>
    <definedName name="_205C">[3]仮設解体!#REF!</definedName>
    <definedName name="_206">[3]仮設解体!#REF!</definedName>
    <definedName name="_206a7_">#REF!</definedName>
    <definedName name="_207">[3]仮設解体!#REF!</definedName>
    <definedName name="_208">[3]仮設解体!#REF!</definedName>
    <definedName name="_20P">[13]代価表01!#REF!</definedName>
    <definedName name="_20ページ">#N/A</definedName>
    <definedName name="_21">#N/A</definedName>
    <definedName name="_21_1">#REF!</definedName>
    <definedName name="_21_17">#REF!</definedName>
    <definedName name="_211a8_">#REF!</definedName>
    <definedName name="_216a9_">#REF!</definedName>
    <definedName name="_21P">[13]代価表01!#REF!</definedName>
    <definedName name="_21ページ">#N/A</definedName>
    <definedName name="_22">#N/A</definedName>
    <definedName name="_22_0_K" hidden="1">#REF!</definedName>
    <definedName name="_22_18">#REF!</definedName>
    <definedName name="_221ap1_">#N/A</definedName>
    <definedName name="_229EK1_">#REF!</definedName>
    <definedName name="_22P">[13]代価表01!#REF!</definedName>
    <definedName name="＿22の計">'[14]ｃ.自動制御機器'!#REF!</definedName>
    <definedName name="_22ページ">#N/A</definedName>
    <definedName name="_23">#N/A</definedName>
    <definedName name="_23_19">#REF!</definedName>
    <definedName name="_230EZ1_">#REF!</definedName>
    <definedName name="_235f1_">#REF!</definedName>
    <definedName name="_23P">[13]代価表01!#REF!</definedName>
    <definedName name="_23ページ">#N/A</definedName>
    <definedName name="_24">#N/A</definedName>
    <definedName name="_24_2">[4]照明基礎!#REF!</definedName>
    <definedName name="_240f10_">#REF!</definedName>
    <definedName name="_245f11_">#REF!</definedName>
    <definedName name="_24P">[13]代価表01!#REF!</definedName>
    <definedName name="_24ページ">#N/A</definedName>
    <definedName name="_25">#N/A</definedName>
    <definedName name="_25_20">#REF!</definedName>
    <definedName name="_25_6">#REF!</definedName>
    <definedName name="_250f12_">#REF!</definedName>
    <definedName name="_255f13_">#REF!</definedName>
    <definedName name="_25P">[13]代価表01!#REF!</definedName>
    <definedName name="_25ページ">#N/A</definedName>
    <definedName name="_26">#N/A</definedName>
    <definedName name="_26_21">#REF!</definedName>
    <definedName name="_26_7">#REF!</definedName>
    <definedName name="_260f14_">#REF!</definedName>
    <definedName name="_265f15_">#REF!</definedName>
    <definedName name="_26P">[13]代価表01!#REF!</definedName>
    <definedName name="_27">#N/A</definedName>
    <definedName name="_27_0_K" hidden="1">#REF!</definedName>
    <definedName name="_27_22">#REF!</definedName>
    <definedName name="_27_8">#REF!</definedName>
    <definedName name="_270f2_">#REF!</definedName>
    <definedName name="_275f3_">#REF!</definedName>
    <definedName name="_27P">[13]代価表01!#REF!</definedName>
    <definedName name="_28">#N/A</definedName>
    <definedName name="_28_0_K" hidden="1">#REF!</definedName>
    <definedName name="_28_23">#REF!</definedName>
    <definedName name="_28_9">#REF!</definedName>
    <definedName name="_280f4_">#REF!</definedName>
    <definedName name="_285f5_">#REF!</definedName>
    <definedName name="_28P">[13]代価表01!#REF!</definedName>
    <definedName name="_29">[13]代価表01!#REF!</definedName>
    <definedName name="_29_0_S" hidden="1">#REF!</definedName>
    <definedName name="_29_24">#REF!</definedName>
    <definedName name="_290f6_">#REF!</definedName>
    <definedName name="_295f7_">#REF!</definedName>
    <definedName name="_29P">[13]代価表01!#REF!</definedName>
    <definedName name="_2d11_">#REF!</definedName>
    <definedName name="_2K" hidden="1">#REF!</definedName>
    <definedName name="_２Ｌ">#REF!</definedName>
    <definedName name="_2P">#REF!</definedName>
    <definedName name="_2の計">#REF!</definedName>
    <definedName name="_2ページ">#N/A</definedName>
    <definedName name="_2月">#REF!</definedName>
    <definedName name="_3">#N/A</definedName>
    <definedName name="_3_">#REF!</definedName>
    <definedName name="_3_1">#REF!</definedName>
    <definedName name="_3_10">[4]照明基礎!#REF!</definedName>
    <definedName name="_3_2">#REF!</definedName>
    <definedName name="_3_3">#REF!</definedName>
    <definedName name="_30">#N/A</definedName>
    <definedName name="_30_3">#REF!</definedName>
    <definedName name="_300f8_">#REF!</definedName>
    <definedName name="_305f9_">#REF!</definedName>
    <definedName name="_308k1_">#N/A</definedName>
    <definedName name="_30P">[13]代価表01!#REF!</definedName>
    <definedName name="_31">#N/A</definedName>
    <definedName name="_31_31">#REF!</definedName>
    <definedName name="_318b1_" hidden="1">#REF!</definedName>
    <definedName name="_31P">[13]代価表01!#REF!</definedName>
    <definedName name="_32">#N/A</definedName>
    <definedName name="_32_0_K" hidden="1">#REF!</definedName>
    <definedName name="_32_32">#REF!</definedName>
    <definedName name="_328d1_" hidden="1">#REF!</definedName>
    <definedName name="_32P">[13]代価表01!#REF!</definedName>
    <definedName name="_33">#N/A</definedName>
    <definedName name="_33_0_K" hidden="1">#REF!</definedName>
    <definedName name="_33_4">#REF!</definedName>
    <definedName name="_336e1_" hidden="1">#REF!</definedName>
    <definedName name="_33P">[13]代価表01!#REF!</definedName>
    <definedName name="_34">#N/A</definedName>
    <definedName name="_34_0_K" hidden="1">#REF!</definedName>
    <definedName name="_34_5">#REF!</definedName>
    <definedName name="_345ｋ1_" hidden="1">{#N/A,#N/A,FALSE,"Sheet16";#N/A,#N/A,FALSE,"Sheet16"}</definedName>
    <definedName name="_34P">[13]代価表01!#REF!</definedName>
    <definedName name="_35">[13]代価表01!#REF!</definedName>
    <definedName name="_35_501">#REF!</definedName>
    <definedName name="_35P">[13]代価表01!#REF!</definedName>
    <definedName name="_36">#REF!</definedName>
    <definedName name="_36_502">#REF!</definedName>
    <definedName name="_36P">[13]代価表01!#REF!</definedName>
    <definedName name="_37">[13]代価表01!#REF!</definedName>
    <definedName name="_37_503">#REF!</definedName>
    <definedName name="_37P">[13]代価表01!#REF!</definedName>
    <definedName name="_38">[13]代価表01!#REF!</definedName>
    <definedName name="_38_504">#REF!</definedName>
    <definedName name="_38P">[13]代価表01!#REF!</definedName>
    <definedName name="_39">[13]代価表01!#REF!</definedName>
    <definedName name="_39_505">#REF!</definedName>
    <definedName name="_39P">[13]代価表01!#REF!</definedName>
    <definedName name="_3d12_">#REF!</definedName>
    <definedName name="_3K">#REF!</definedName>
    <definedName name="_3P">#REF!</definedName>
    <definedName name="_3S" hidden="1">[15]人件費!#REF!</definedName>
    <definedName name="_3の計">#REF!</definedName>
    <definedName name="_3ページ">#N/A</definedName>
    <definedName name="_3月">#REF!</definedName>
    <definedName name="_4">#N/A</definedName>
    <definedName name="_4_0_K" hidden="1">[16]人件費!#REF!</definedName>
    <definedName name="_4_01">#REF!</definedName>
    <definedName name="_4_1">#REF!</definedName>
    <definedName name="_4_11">[4]照明基礎!#REF!</definedName>
    <definedName name="_4_2">#REF!</definedName>
    <definedName name="_4_3">#REF!</definedName>
    <definedName name="_40">[13]代価表01!#REF!</definedName>
    <definedName name="_40_51">#REF!</definedName>
    <definedName name="_40P">[13]代価表01!#REF!</definedName>
    <definedName name="_41">#REF!</definedName>
    <definedName name="_41_52">#REF!</definedName>
    <definedName name="_42">#REF!</definedName>
    <definedName name="_42_5J打出し">#REF!</definedName>
    <definedName name="_４２Ｌ">#REF!</definedName>
    <definedName name="_43">#REF!</definedName>
    <definedName name="_43_6">#REF!</definedName>
    <definedName name="_44">#REF!</definedName>
    <definedName name="_44_601">#REF!</definedName>
    <definedName name="_45">#REF!</definedName>
    <definedName name="_45_602">#REF!</definedName>
    <definedName name="_45ap1_">#N/A</definedName>
    <definedName name="_46">#REF!</definedName>
    <definedName name="_46_0_S" hidden="1">#REF!</definedName>
    <definedName name="_46_603">#REF!</definedName>
    <definedName name="_46ap1_">#N/A</definedName>
    <definedName name="_47">#REF!</definedName>
    <definedName name="_47_0_S" hidden="1">#REF!</definedName>
    <definedName name="_47_604">#REF!</definedName>
    <definedName name="_47ap1_">#N/A</definedName>
    <definedName name="_48">#REF!</definedName>
    <definedName name="_48_605">#REF!</definedName>
    <definedName name="_48ap1_">#N/A</definedName>
    <definedName name="_49">#REF!</definedName>
    <definedName name="_49_606">#REF!</definedName>
    <definedName name="_49ap1_">#N/A</definedName>
    <definedName name="_4d13_">#REF!</definedName>
    <definedName name="_4K" hidden="1">#REF!</definedName>
    <definedName name="_４Ｌ">#REF!</definedName>
    <definedName name="_4P">#REF!</definedName>
    <definedName name="_4S" hidden="1">#REF!</definedName>
    <definedName name="_4の計">#REF!</definedName>
    <definedName name="_4ページ">#N/A</definedName>
    <definedName name="_4月">#REF!</definedName>
    <definedName name="_5">#N/A</definedName>
    <definedName name="_5_0_K" hidden="1">#REF!</definedName>
    <definedName name="_5_0_S" hidden="1">[16]人件費!#REF!</definedName>
    <definedName name="_5_02">#REF!</definedName>
    <definedName name="_5_1">#REF!</definedName>
    <definedName name="_5_2">#REF!</definedName>
    <definedName name="_5_3">#REF!</definedName>
    <definedName name="_50">#REF!</definedName>
    <definedName name="_50_607">#REF!</definedName>
    <definedName name="_500">#REF!</definedName>
    <definedName name="_501">#REF!</definedName>
    <definedName name="_502">#REF!</definedName>
    <definedName name="_503">#REF!</definedName>
    <definedName name="_504">#REF!</definedName>
    <definedName name="_505">#REF!</definedName>
    <definedName name="_50ap1_">#N/A</definedName>
    <definedName name="_51">#REF!</definedName>
    <definedName name="_51_608">#REF!</definedName>
    <definedName name="_516">#REF!</definedName>
    <definedName name="_517">#REF!</definedName>
    <definedName name="_518">#REF!</definedName>
    <definedName name="_519">#REF!</definedName>
    <definedName name="_51ap1_">#N/A</definedName>
    <definedName name="_52">#REF!</definedName>
    <definedName name="_52_609">#REF!</definedName>
    <definedName name="_520">#REF!</definedName>
    <definedName name="_521">#N/A</definedName>
    <definedName name="_522">#N/A</definedName>
    <definedName name="_523">#N/A</definedName>
    <definedName name="_524">#REF!</definedName>
    <definedName name="_525">#REF!</definedName>
    <definedName name="_52ap1_">#N/A</definedName>
    <definedName name="_53">#REF!</definedName>
    <definedName name="_53_61">#REF!</definedName>
    <definedName name="_53ap1_">#N/A</definedName>
    <definedName name="_54">#REF!</definedName>
    <definedName name="_54_610">#REF!</definedName>
    <definedName name="_54ap1_">#N/A</definedName>
    <definedName name="_55">#REF!</definedName>
    <definedName name="_55_611">#REF!</definedName>
    <definedName name="_55ap1_">#N/A</definedName>
    <definedName name="_56">#REF!</definedName>
    <definedName name="_56_612">#REF!</definedName>
    <definedName name="_56ap1_">#N/A</definedName>
    <definedName name="_57">#REF!</definedName>
    <definedName name="_57_613">#REF!</definedName>
    <definedName name="_57ap1_">#N/A</definedName>
    <definedName name="_58">#REF!</definedName>
    <definedName name="_58_614">#REF!</definedName>
    <definedName name="_58ap1_">#N/A</definedName>
    <definedName name="_59">#REF!</definedName>
    <definedName name="_59_615">#REF!</definedName>
    <definedName name="_59ap1_">#N/A</definedName>
    <definedName name="_5d14_">#REF!</definedName>
    <definedName name="_５Ｌ">#REF!</definedName>
    <definedName name="_5P">#REF!</definedName>
    <definedName name="_5S" hidden="1">#REF!</definedName>
    <definedName name="_5の計">#REF!</definedName>
    <definedName name="_5ページ">#N/A</definedName>
    <definedName name="_5月">#REF!</definedName>
    <definedName name="_6">#N/A</definedName>
    <definedName name="_6.6KV_CVT_60°_3C">#REF!</definedName>
    <definedName name="_6.6KV_CVT_60°_3C_ﾗｯｸ">#REF!</definedName>
    <definedName name="_6.6KV_CVT60ﾟ_3C">#REF!</definedName>
    <definedName name="_6_0_K" hidden="1">#REF!</definedName>
    <definedName name="_6_0_S" hidden="1">#REF!</definedName>
    <definedName name="_6_03">#REF!</definedName>
    <definedName name="_6_1">#N/A</definedName>
    <definedName name="_6_2">#N/A</definedName>
    <definedName name="_6_3">#N/A</definedName>
    <definedName name="_60">#REF!</definedName>
    <definedName name="_60_616">#REF!</definedName>
    <definedName name="_601">#REF!</definedName>
    <definedName name="_602">#REF!</definedName>
    <definedName name="_603">#REF!</definedName>
    <definedName name="_604">#REF!</definedName>
    <definedName name="_605">#REF!</definedName>
    <definedName name="_606">#REF!</definedName>
    <definedName name="_607">#REF!</definedName>
    <definedName name="_608">#REF!</definedName>
    <definedName name="_609">#REF!</definedName>
    <definedName name="_60ap1_">#N/A</definedName>
    <definedName name="_61">#REF!</definedName>
    <definedName name="_61_617">#REF!</definedName>
    <definedName name="_610">#REF!</definedName>
    <definedName name="_611">#REF!</definedName>
    <definedName name="_612">#REF!</definedName>
    <definedName name="_613">#REF!</definedName>
    <definedName name="_614">#REF!</definedName>
    <definedName name="_615">#REF!</definedName>
    <definedName name="_616">#REF!</definedName>
    <definedName name="_617">#REF!</definedName>
    <definedName name="_618">#REF!</definedName>
    <definedName name="_619">#REF!</definedName>
    <definedName name="_61ap1_">#N/A</definedName>
    <definedName name="_62">#REF!</definedName>
    <definedName name="_62_618">#REF!</definedName>
    <definedName name="_620">#REF!</definedName>
    <definedName name="_621">#REF!</definedName>
    <definedName name="_622">#REF!</definedName>
    <definedName name="_62ap1_">#N/A</definedName>
    <definedName name="_63">#REF!</definedName>
    <definedName name="_63_619">#REF!</definedName>
    <definedName name="_63ap1_">#N/A</definedName>
    <definedName name="_64">#REF!</definedName>
    <definedName name="_64_62">#REF!</definedName>
    <definedName name="_64ap1_">#N/A</definedName>
    <definedName name="_65">#REF!</definedName>
    <definedName name="_65_620">#REF!</definedName>
    <definedName name="_65ap1_">#N/A</definedName>
    <definedName name="_66">#REF!</definedName>
    <definedName name="_66_0_S" hidden="1">#REF!</definedName>
    <definedName name="_66_7">#REF!</definedName>
    <definedName name="_67">#REF!</definedName>
    <definedName name="_67_0_S" hidden="1">#REF!</definedName>
    <definedName name="_67_701">#REF!</definedName>
    <definedName name="_68">#REF!</definedName>
    <definedName name="_68_0_S" hidden="1">#REF!</definedName>
    <definedName name="_68_702">#REF!</definedName>
    <definedName name="_69">#REF!</definedName>
    <definedName name="_69_703">#REF!</definedName>
    <definedName name="_6A1_">'[2]86動産'!#REF!</definedName>
    <definedName name="_6d15_">#REF!</definedName>
    <definedName name="_6K" hidden="1">#REF!</definedName>
    <definedName name="_6P">#REF!</definedName>
    <definedName name="_6の計">#REF!</definedName>
    <definedName name="_6ページ">#N/A</definedName>
    <definedName name="_6月">#REF!</definedName>
    <definedName name="_7">#N/A</definedName>
    <definedName name="_7_0_S" hidden="1">#REF!</definedName>
    <definedName name="_7_04">#REF!</definedName>
    <definedName name="_7_1">#REF!</definedName>
    <definedName name="_7_2">#REF!</definedName>
    <definedName name="_7_3">#REF!</definedName>
    <definedName name="_70">#REF!</definedName>
    <definedName name="_70_704">#REF!</definedName>
    <definedName name="_701">#REF!</definedName>
    <definedName name="_702">#REF!</definedName>
    <definedName name="_703">#REF!</definedName>
    <definedName name="_704">#REF!</definedName>
    <definedName name="_705">#REF!</definedName>
    <definedName name="_706">#REF!</definedName>
    <definedName name="_707">#REF!</definedName>
    <definedName name="_708">#REF!</definedName>
    <definedName name="_709">#REF!</definedName>
    <definedName name="_71">#REF!</definedName>
    <definedName name="_71_705">#REF!</definedName>
    <definedName name="_710">#REF!</definedName>
    <definedName name="_711">#REF!</definedName>
    <definedName name="_712">#REF!</definedName>
    <definedName name="_72">#REF!</definedName>
    <definedName name="_72_706">#REF!</definedName>
    <definedName name="_73">#REF!</definedName>
    <definedName name="_73_707">#REF!</definedName>
    <definedName name="_74">#REF!</definedName>
    <definedName name="_74_708">#REF!</definedName>
    <definedName name="_75" localSheetId="2">#REF!</definedName>
    <definedName name="_75">#REF!</definedName>
    <definedName name="_75_709">#REF!</definedName>
    <definedName name="_76">#REF!</definedName>
    <definedName name="_76_710">#REF!</definedName>
    <definedName name="_76a10_">#N/A</definedName>
    <definedName name="_77">#REF!</definedName>
    <definedName name="_77_8">#REF!</definedName>
    <definedName name="_77a11_">#N/A</definedName>
    <definedName name="_78">#REF!</definedName>
    <definedName name="_78_9">#REF!</definedName>
    <definedName name="_78a10_">#REF!</definedName>
    <definedName name="_78A111_">#N/A</definedName>
    <definedName name="_79">#REF!</definedName>
    <definedName name="_79A1_">'[2]86動産'!#REF!</definedName>
    <definedName name="_79a10_">#N/A</definedName>
    <definedName name="_79a11_">#REF!</definedName>
    <definedName name="_79a12_">#N/A</definedName>
    <definedName name="_7d16_">#REF!</definedName>
    <definedName name="_7P">#REF!</definedName>
    <definedName name="_7S">#REF!</definedName>
    <definedName name="_7の計">#REF!</definedName>
    <definedName name="_7ページ">#N/A</definedName>
    <definedName name="_7月">#REF!</definedName>
    <definedName name="_8">#N/A</definedName>
    <definedName name="_8_0_S" hidden="1">#REF!</definedName>
    <definedName name="_8_05">#REF!</definedName>
    <definedName name="_80">#REF!</definedName>
    <definedName name="_80a10_">#N/A</definedName>
    <definedName name="_80a11_">#N/A</definedName>
    <definedName name="_80A111_">#REF!</definedName>
    <definedName name="_80a13_">#N/A</definedName>
    <definedName name="_81">#REF!</definedName>
    <definedName name="_81a10_">#N/A</definedName>
    <definedName name="_81a11_">#N/A</definedName>
    <definedName name="_81A111_">#N/A</definedName>
    <definedName name="_81a12_">#REF!</definedName>
    <definedName name="_81a14_">#N/A</definedName>
    <definedName name="_82">#REF!</definedName>
    <definedName name="_82a11_">#N/A</definedName>
    <definedName name="_82A111_">#N/A</definedName>
    <definedName name="_82a12_">#N/A</definedName>
    <definedName name="_82a13_">#REF!</definedName>
    <definedName name="_82a2_">#N/A</definedName>
    <definedName name="_83">#REF!</definedName>
    <definedName name="_83a12_">#N/A</definedName>
    <definedName name="_83a13_">#N/A</definedName>
    <definedName name="_83a14_">#REF!</definedName>
    <definedName name="_83a3_">#N/A</definedName>
    <definedName name="_84">#REF!</definedName>
    <definedName name="_84a13_">#N/A</definedName>
    <definedName name="_84a14_">#N/A</definedName>
    <definedName name="_84a2_">#REF!</definedName>
    <definedName name="_84a4_">#N/A</definedName>
    <definedName name="_85">#REF!</definedName>
    <definedName name="_85a14_">#N/A</definedName>
    <definedName name="_85a2_">#N/A</definedName>
    <definedName name="_85a3_">#REF!</definedName>
    <definedName name="_85a5_">#N/A</definedName>
    <definedName name="_86">#REF!</definedName>
    <definedName name="_86a2_">#N/A</definedName>
    <definedName name="_86a3_">#N/A</definedName>
    <definedName name="_86a4_">#REF!</definedName>
    <definedName name="_86a6_">#N/A</definedName>
    <definedName name="_87">#REF!</definedName>
    <definedName name="_87a3_">#N/A</definedName>
    <definedName name="_87a4_">#N/A</definedName>
    <definedName name="_87a5_">#REF!</definedName>
    <definedName name="_87a7_">#N/A</definedName>
    <definedName name="_88">#REF!</definedName>
    <definedName name="_88a4_">#N/A</definedName>
    <definedName name="_88a5_">#N/A</definedName>
    <definedName name="_88a6_">#REF!</definedName>
    <definedName name="_88a8_">#N/A</definedName>
    <definedName name="_89">#REF!</definedName>
    <definedName name="_89a5_">#N/A</definedName>
    <definedName name="_89a6_">#N/A</definedName>
    <definedName name="_89a7_">#REF!</definedName>
    <definedName name="_89a9_">#N/A</definedName>
    <definedName name="_8K" hidden="1">#REF!</definedName>
    <definedName name="_8P">#REF!</definedName>
    <definedName name="_8s1_">#REF!</definedName>
    <definedName name="_8の計">#REF!</definedName>
    <definedName name="_8ページ">#N/A</definedName>
    <definedName name="_8月">#REF!</definedName>
    <definedName name="_9">#N/A</definedName>
    <definedName name="_9_06">#REF!</definedName>
    <definedName name="_90a6_">#N/A</definedName>
    <definedName name="_90a7_">#N/A</definedName>
    <definedName name="_90a8_">#REF!</definedName>
    <definedName name="_90ap1_">#N/A</definedName>
    <definedName name="_91">#REF!</definedName>
    <definedName name="_91a7_">#N/A</definedName>
    <definedName name="_91a8_">#N/A</definedName>
    <definedName name="_91a9_">#REF!</definedName>
    <definedName name="_92">#REF!</definedName>
    <definedName name="_92a8_">#N/A</definedName>
    <definedName name="_92a9_">#N/A</definedName>
    <definedName name="_93a9_">#N/A</definedName>
    <definedName name="_93ap1_">#N/A</definedName>
    <definedName name="_94B1_">'[2]86動産'!#REF!</definedName>
    <definedName name="_94f1_">#REF!</definedName>
    <definedName name="_95C_">#REF!</definedName>
    <definedName name="_95f10_">#REF!</definedName>
    <definedName name="_96D_KEY">#REF!</definedName>
    <definedName name="_96f1_">#N/A</definedName>
    <definedName name="_96f11_">#REF!</definedName>
    <definedName name="_97f1_">#N/A</definedName>
    <definedName name="_97f10_">#N/A</definedName>
    <definedName name="_97f12_">#REF!</definedName>
    <definedName name="_98f10_">#N/A</definedName>
    <definedName name="_98f11_">#N/A</definedName>
    <definedName name="_98f13_">#REF!</definedName>
    <definedName name="_99f11_">#N/A</definedName>
    <definedName name="_99f12_">#N/A</definedName>
    <definedName name="_99f14_">#REF!</definedName>
    <definedName name="_9P">#REF!</definedName>
    <definedName name="_9P_">[13]代価表01!#REF!</definedName>
    <definedName name="_9S" hidden="1">#REF!</definedName>
    <definedName name="_9t1_">#REF!</definedName>
    <definedName name="_9ページ">#N/A</definedName>
    <definedName name="_9月">#REF!</definedName>
    <definedName name="_A">#REF!</definedName>
    <definedName name="_A1">'[2]86動産'!#REF!</definedName>
    <definedName name="_a10">#N/A</definedName>
    <definedName name="_A1000000">#REF!</definedName>
    <definedName name="_a11">#N/A</definedName>
    <definedName name="_A111">#N/A</definedName>
    <definedName name="_a12">#N/A</definedName>
    <definedName name="_a13">#N/A</definedName>
    <definedName name="_a14">#N/A</definedName>
    <definedName name="_a2">#N/A</definedName>
    <definedName name="_ａ２０">#REF!</definedName>
    <definedName name="_a3">#N/A</definedName>
    <definedName name="_Ａ３２１">#REF!</definedName>
    <definedName name="_Ａ３２２">#REF!</definedName>
    <definedName name="_a4">#N/A</definedName>
    <definedName name="_a5">#N/A</definedName>
    <definedName name="_a6">#N/A</definedName>
    <definedName name="_A66000">#REF!</definedName>
    <definedName name="_A69999">#REF!</definedName>
    <definedName name="_a7">#N/A</definedName>
    <definedName name="_A70000">#REF!</definedName>
    <definedName name="_a8">#N/A</definedName>
    <definedName name="_A800000">#REF!</definedName>
    <definedName name="_a9">#N/A</definedName>
    <definedName name="_A90000">#REF!</definedName>
    <definedName name="_ap1">#N/A</definedName>
    <definedName name="_B">#REF!</definedName>
    <definedName name="_b1">#REF!</definedName>
    <definedName name="_Ｂ３２２">#REF!</definedName>
    <definedName name="_bbb01">#REF!</definedName>
    <definedName name="_C">#REF!</definedName>
    <definedName name="_C_I5__C_ESC_AX">#REF!</definedName>
    <definedName name="_C_I7__PPRA251.">#N/A</definedName>
    <definedName name="_Ｃ１６２">#REF!</definedName>
    <definedName name="_C25_AA17_">#N/A</definedName>
    <definedName name="_Ｃ３２１">#REF!</definedName>
    <definedName name="_Ｃ３２２">#REF!</definedName>
    <definedName name="_C63_AA57_">#N/A</definedName>
    <definedName name="_CA25_AE17__RF_">#N/A</definedName>
    <definedName name="_CA25_AE57_">#N/A</definedName>
    <definedName name="_CA63_AE57_">#N/A</definedName>
    <definedName name="_CA63_AE57__RF_">#N/A</definedName>
    <definedName name="_CB25..J25_B35_">#N/A</definedName>
    <definedName name="_CB25_Z17_">#N/A</definedName>
    <definedName name="_CB63..J63_B73_">#N/A</definedName>
    <definedName name="_CB63_Z57_">#N/A</definedName>
    <definedName name="_CC25_AB17_">#N/A</definedName>
    <definedName name="_CC63_AB57_">#N/A</definedName>
    <definedName name="_CD49_AC48_">#N/A</definedName>
    <definedName name="_CD9_AC8_">#N/A</definedName>
    <definedName name="_CLN11">#REF!</definedName>
    <definedName name="_CR35_AC17_">#N/A</definedName>
    <definedName name="_CR35_AC17__RUA">#N/A</definedName>
    <definedName name="_CR73_AC57_">#N/A</definedName>
    <definedName name="_CUT20">#REF!</definedName>
    <definedName name="_CUT200">#REF!</definedName>
    <definedName name="_CUT201">#REF!</definedName>
    <definedName name="_CUT202">#REF!</definedName>
    <definedName name="_CUT211">#REF!</definedName>
    <definedName name="_D">#REF!</definedName>
    <definedName name="_d1">#REF!</definedName>
    <definedName name="_Ｄ３２２">#REF!</definedName>
    <definedName name="_D42">#REF!</definedName>
    <definedName name="_D43">#REF!</definedName>
    <definedName name="_DA1">#REF!</definedName>
    <definedName name="_DAN11">#REF!</definedName>
    <definedName name="_DAN111">#REF!</definedName>
    <definedName name="_DAN112">#REF!</definedName>
    <definedName name="_DAN21">#REF!</definedName>
    <definedName name="_DAN22">#REF!</definedName>
    <definedName name="_DAN23">#REF!</definedName>
    <definedName name="_DAN24">#REF!</definedName>
    <definedName name="_Dist_Values" hidden="1">[17]明細書!#REF!</definedName>
    <definedName name="_DWN2">#REF!</definedName>
    <definedName name="_E">#REF!</definedName>
    <definedName name="_e1">#REF!</definedName>
    <definedName name="_Ｅ３２２">#REF!</definedName>
    <definedName name="_E42">#REF!</definedName>
    <definedName name="_EK1">#REF!</definedName>
    <definedName name="_ERR1">#REF!</definedName>
    <definedName name="_ERR2">#REF!</definedName>
    <definedName name="_ERR3">#REF!</definedName>
    <definedName name="_EZ1">#REF!</definedName>
    <definedName name="_f1">#N/A</definedName>
    <definedName name="_f10">#N/A</definedName>
    <definedName name="_f11">#N/A</definedName>
    <definedName name="_f12">#N/A</definedName>
    <definedName name="_f13">#N/A</definedName>
    <definedName name="_f14">#N/A</definedName>
    <definedName name="_f15">#N/A</definedName>
    <definedName name="_f2">#N/A</definedName>
    <definedName name="_f3">#N/A</definedName>
    <definedName name="_Ｆ３２１">#REF!</definedName>
    <definedName name="_f4">#N/A</definedName>
    <definedName name="_f5">#N/A</definedName>
    <definedName name="_f6">#N/A</definedName>
    <definedName name="_f7">#N/A</definedName>
    <definedName name="_f8">#N/A</definedName>
    <definedName name="_f9">#N/A</definedName>
    <definedName name="_Fill" hidden="1">#REF!</definedName>
    <definedName name="_Fill2" hidden="1">[18]工事仕訳書!#REF!</definedName>
    <definedName name="_FR">#REF!</definedName>
    <definedName name="_FR2_">#REF!</definedName>
    <definedName name="_FS">#REF!</definedName>
    <definedName name="_FS_R_">#REF!</definedName>
    <definedName name="_G">'[19]代価総括(B)'!#REF!</definedName>
    <definedName name="_Ｇ３２１">#REF!</definedName>
    <definedName name="_GJY1">#REF!</definedName>
    <definedName name="_GOTO_A1_">#N/A</definedName>
    <definedName name="_Ｈ２５０">#REF!</definedName>
    <definedName name="_HHU125">#REF!</definedName>
    <definedName name="_HHU150">#REF!</definedName>
    <definedName name="_HHU200">#REF!</definedName>
    <definedName name="_HLP1">#REF!</definedName>
    <definedName name="_HLP2">#REF!</definedName>
    <definedName name="_HLP3">#REF!</definedName>
    <definedName name="_HLP4">#REF!</definedName>
    <definedName name="_HLP5">#REF!</definedName>
    <definedName name="_HOME_">#REF!</definedName>
    <definedName name="_HYO01">#N/A</definedName>
    <definedName name="_HYO02">#REF!</definedName>
    <definedName name="_HYO03">#REF!</definedName>
    <definedName name="_HYO04">#REF!</definedName>
    <definedName name="_HYO05">#REF!</definedName>
    <definedName name="_HYO06">#REF!</definedName>
    <definedName name="_HYO07">#REF!</definedName>
    <definedName name="_HYO08">#REF!</definedName>
    <definedName name="_HYO09">#REF!</definedName>
    <definedName name="_HYO10">#REF!</definedName>
    <definedName name="_HYO11">#REF!</definedName>
    <definedName name="_HYO12">#REF!</definedName>
    <definedName name="_HYO13">#REF!</definedName>
    <definedName name="_HYO14">#REF!</definedName>
    <definedName name="_HYO15">#REF!</definedName>
    <definedName name="_HYO16">#REF!</definedName>
    <definedName name="_HYO17">#REF!</definedName>
    <definedName name="_HYO18">#REF!</definedName>
    <definedName name="_HYO19">#N/A</definedName>
    <definedName name="_HYO20">#N/A</definedName>
    <definedName name="_HYO21">#N/A</definedName>
    <definedName name="_HYO22">#N/A</definedName>
    <definedName name="_HYO23">#N/A</definedName>
    <definedName name="_HYO24">#N/A</definedName>
    <definedName name="_HYO25">#N/A</definedName>
    <definedName name="_HYO26">#N/A</definedName>
    <definedName name="_HYO27">#N/A</definedName>
    <definedName name="_HYO28">#N/A</definedName>
    <definedName name="_HYO29">#N/A</definedName>
    <definedName name="_HYO30">#N/A</definedName>
    <definedName name="_HYO31">#N/A</definedName>
    <definedName name="_HYO32">#N/A</definedName>
    <definedName name="_HYO33">#REF!</definedName>
    <definedName name="_HYO34">#REF!</definedName>
    <definedName name="_HYO35">#REF!</definedName>
    <definedName name="_HYO36">#REF!</definedName>
    <definedName name="_I">#REF!</definedName>
    <definedName name="_I2">#REF!</definedName>
    <definedName name="_J">#REF!</definedName>
    <definedName name="_Ｊ５００">#REF!</definedName>
    <definedName name="_J554">#REF!</definedName>
    <definedName name="_JB1">#REF!</definedName>
    <definedName name="_JS1">#REF!</definedName>
    <definedName name="_K">#REF!</definedName>
    <definedName name="_ｋ1" hidden="1">{#N/A,#N/A,FALSE,"Sheet16";#N/A,#N/A,FALSE,"Sheet16"}</definedName>
    <definedName name="_Ｋ１００">#REF!</definedName>
    <definedName name="_K250">#REF!</definedName>
    <definedName name="_KA1">#REF!</definedName>
    <definedName name="_ka2">#N/A</definedName>
    <definedName name="_kei1">#REF!</definedName>
    <definedName name="_kei10">#REF!</definedName>
    <definedName name="_kei12">#REF!</definedName>
    <definedName name="_kei2">#REF!</definedName>
    <definedName name="_kei3">#REF!</definedName>
    <definedName name="_kei4">#REF!</definedName>
    <definedName name="_kei5">#REF!</definedName>
    <definedName name="_kei6">#REF!</definedName>
    <definedName name="_kei7">#REF!</definedName>
    <definedName name="_kei8">#REF!</definedName>
    <definedName name="_kei9">#REF!</definedName>
    <definedName name="_Key1" hidden="1">#REF!</definedName>
    <definedName name="_KEY10" hidden="1">[5]人件費!#REF!</definedName>
    <definedName name="_Key2" hidden="1">#REF!</definedName>
    <definedName name="_KIS11">#REF!</definedName>
    <definedName name="_KS1">#REF!</definedName>
    <definedName name="_KX1">#REF!</definedName>
    <definedName name="_KX2">#REF!</definedName>
    <definedName name="_KX3">#REF!</definedName>
    <definedName name="_KX4">#REF!</definedName>
    <definedName name="_L">#REF!</definedName>
    <definedName name="_L250">#REF!</definedName>
    <definedName name="_M">#REF!</definedName>
    <definedName name="_M100">#REF!</definedName>
    <definedName name="_M13">#REF!</definedName>
    <definedName name="_M18">#REF!</definedName>
    <definedName name="_M27">#REF!</definedName>
    <definedName name="_Ｍ３６">#REF!</definedName>
    <definedName name="_M40">#REF!</definedName>
    <definedName name="_MatMult_A" hidden="1">#REF!</definedName>
    <definedName name="_MatMult_AxB" hidden="1">#REF!</definedName>
    <definedName name="_MatMult_B" hidden="1">#REF!</definedName>
    <definedName name="_MENU_FS_RETURN">#REF!</definedName>
    <definedName name="_MENU_PPAGQ">#REF!</definedName>
    <definedName name="_MENU_PPR_BACKS">#REF!</definedName>
    <definedName name="_MSG1">#REF!</definedName>
    <definedName name="_N">#REF!</definedName>
    <definedName name="_n125">#REF!</definedName>
    <definedName name="_N50">#REF!</definedName>
    <definedName name="_N7">#REF!</definedName>
    <definedName name="_no1" hidden="1">#REF!</definedName>
    <definedName name="_NOU1">#REF!</definedName>
    <definedName name="_NOU2">#REF!</definedName>
    <definedName name="_OK2">#REF!</definedName>
    <definedName name="_OK3">#REF!</definedName>
    <definedName name="_OP1">#REF!</definedName>
    <definedName name="_Order1" hidden="1">1</definedName>
    <definedName name="_Order2" hidden="1">1</definedName>
    <definedName name="_P">#REF!</definedName>
    <definedName name="_P1">#REF!</definedName>
    <definedName name="_ｐ１０">#REF!</definedName>
    <definedName name="_P2">#REF!</definedName>
    <definedName name="_P3">#REF!</definedName>
    <definedName name="_P4">#REF!</definedName>
    <definedName name="_P40">#REF!</definedName>
    <definedName name="_P5">#REF!</definedName>
    <definedName name="_P6">#REF!</definedName>
    <definedName name="_P7">#REF!</definedName>
    <definedName name="_P8">#REF!</definedName>
    <definedName name="_P9">#REF!</definedName>
    <definedName name="_Parse_In" hidden="1">#REF!</definedName>
    <definedName name="_PP1">#REF!</definedName>
    <definedName name="_PP10">#REF!</definedName>
    <definedName name="_PP100">#REF!</definedName>
    <definedName name="_PP11">#REF!</definedName>
    <definedName name="_PP12">#REF!</definedName>
    <definedName name="_PP13">#REF!</definedName>
    <definedName name="_PP14">#REF!</definedName>
    <definedName name="_PP15">#REF!</definedName>
    <definedName name="_PP16">#REF!</definedName>
    <definedName name="_PP17">#REF!</definedName>
    <definedName name="_PP18">#REF!</definedName>
    <definedName name="_PP19">#REF!</definedName>
    <definedName name="_PP2">#REF!</definedName>
    <definedName name="_PP20">#REF!</definedName>
    <definedName name="_PP21">#REF!</definedName>
    <definedName name="_PP22">#REF!</definedName>
    <definedName name="_PP23">#REF!</definedName>
    <definedName name="_PP24">#REF!</definedName>
    <definedName name="_PP25">#REF!</definedName>
    <definedName name="_PP26">#REF!</definedName>
    <definedName name="_PP27">#REF!</definedName>
    <definedName name="_PP28">#REF!</definedName>
    <definedName name="_PP29">#REF!</definedName>
    <definedName name="_PP3">#REF!</definedName>
    <definedName name="_PP30">#REF!</definedName>
    <definedName name="_PP31">#REF!</definedName>
    <definedName name="_PP32">#REF!</definedName>
    <definedName name="_PP33">#REF!</definedName>
    <definedName name="_PP34">#REF!</definedName>
    <definedName name="_PP35">#REF!</definedName>
    <definedName name="_PP36">#REF!</definedName>
    <definedName name="_PP37">#REF!</definedName>
    <definedName name="_PP38">#REF!</definedName>
    <definedName name="_PP39">#REF!</definedName>
    <definedName name="_PP4">#REF!</definedName>
    <definedName name="_PP40">#REF!</definedName>
    <definedName name="_PP41">#REF!</definedName>
    <definedName name="_PP42">#REF!</definedName>
    <definedName name="_PP43">#REF!</definedName>
    <definedName name="_PP44">#REF!</definedName>
    <definedName name="_PP45">#REF!</definedName>
    <definedName name="_PP46">#REF!</definedName>
    <definedName name="_PP47">#REF!</definedName>
    <definedName name="_PP48">#REF!</definedName>
    <definedName name="_PP49">#REF!</definedName>
    <definedName name="_PP5">#REF!</definedName>
    <definedName name="_PP50">#REF!</definedName>
    <definedName name="_PP51">#REF!</definedName>
    <definedName name="_PP52">#REF!</definedName>
    <definedName name="_PP53">#REF!</definedName>
    <definedName name="_PP54">#REF!</definedName>
    <definedName name="_PP55">#REF!</definedName>
    <definedName name="_PP56">#REF!</definedName>
    <definedName name="_PP57">#REF!</definedName>
    <definedName name="_PP58">#REF!</definedName>
    <definedName name="_PP59">#REF!</definedName>
    <definedName name="_PP6">#REF!</definedName>
    <definedName name="_PP60">#REF!</definedName>
    <definedName name="_PP61">#REF!</definedName>
    <definedName name="_PP62">#REF!</definedName>
    <definedName name="_PP63">#REF!</definedName>
    <definedName name="_PP64">#REF!</definedName>
    <definedName name="_PP65">#REF!</definedName>
    <definedName name="_PP66">#REF!</definedName>
    <definedName name="_PP67">#REF!</definedName>
    <definedName name="_PP68">#REF!</definedName>
    <definedName name="_PP69">#REF!</definedName>
    <definedName name="_PP7">#REF!</definedName>
    <definedName name="_PP70">#REF!</definedName>
    <definedName name="_PP71">#REF!</definedName>
    <definedName name="_PP72">#REF!</definedName>
    <definedName name="_PP73">#REF!</definedName>
    <definedName name="_PP74">#REF!</definedName>
    <definedName name="_PP75">#REF!</definedName>
    <definedName name="_PP76">#REF!</definedName>
    <definedName name="_PP77">#REF!</definedName>
    <definedName name="_PP78">#REF!</definedName>
    <definedName name="_PP79">#REF!</definedName>
    <definedName name="_PP8">#REF!</definedName>
    <definedName name="_PP80">#REF!</definedName>
    <definedName name="_PP81">#REF!</definedName>
    <definedName name="_PP82">#REF!</definedName>
    <definedName name="_PP83">#REF!</definedName>
    <definedName name="_PP84">#REF!</definedName>
    <definedName name="_PP85">#REF!</definedName>
    <definedName name="_PP86">#REF!</definedName>
    <definedName name="_PP87">#REF!</definedName>
    <definedName name="_PP88">#REF!</definedName>
    <definedName name="_PP89">#REF!</definedName>
    <definedName name="_PP9">#REF!</definedName>
    <definedName name="_PP90">#REF!</definedName>
    <definedName name="_PP91">#REF!</definedName>
    <definedName name="_PP92">#REF!</definedName>
    <definedName name="_PP93">#REF!</definedName>
    <definedName name="_PP94">#REF!</definedName>
    <definedName name="_PP95">#REF!</definedName>
    <definedName name="_PP96">#REF!</definedName>
    <definedName name="_PP97">#REF!</definedName>
    <definedName name="_PP98">#REF!</definedName>
    <definedName name="_PP99">#REF!</definedName>
    <definedName name="_PPCAR_?__">#REF!</definedName>
    <definedName name="_PPR">#REF!</definedName>
    <definedName name="_PPR_BS__?_._RI">#REF!</definedName>
    <definedName name="_PPRAK1..AU64">#N/A</definedName>
    <definedName name="_PPRAM1..BE53_G">#REF!</definedName>
    <definedName name="_PPRAM1_BE53_GQ">#REF!</definedName>
    <definedName name="_PPRAW1..BP64">#REF!</definedName>
    <definedName name="_PPRB6..R77_">#N/A</definedName>
    <definedName name="_PPRB6..R81_AGQ">#N/A</definedName>
    <definedName name="_PPRE1_Q53_GQ">#REF!</definedName>
    <definedName name="_PPRE107_Q159_G">#N/A</definedName>
    <definedName name="_PPRH1..W64">#REF!</definedName>
    <definedName name="_PPRS1_AK53_GQ">#REF!</definedName>
    <definedName name="_PPRX3..AG81_AG">#N/A</definedName>
    <definedName name="_PPRX6..AG81_AG">#N/A</definedName>
    <definedName name="_PPRY1..AI64">#REF!</definedName>
    <definedName name="_PPRY65..AI128_">#REF!</definedName>
    <definedName name="_PRC10">#REF!</definedName>
    <definedName name="_PRC100">#REF!</definedName>
    <definedName name="_PRC11">#REF!</definedName>
    <definedName name="_PRC20">#REF!</definedName>
    <definedName name="_PRC200">#REF!</definedName>
    <definedName name="_PRC21">#REF!</definedName>
    <definedName name="_PRC301">#REF!</definedName>
    <definedName name="_PRC401">#REF!</definedName>
    <definedName name="_PRC402">#REF!</definedName>
    <definedName name="_PRC511">#REF!</definedName>
    <definedName name="_PRC611">#REF!</definedName>
    <definedName name="_PRC711">#REF!</definedName>
    <definedName name="_PRC811">#REF!</definedName>
    <definedName name="_PRC911">#REF!</definedName>
    <definedName name="_PRD10">#REF!</definedName>
    <definedName name="_PRD11">#REF!</definedName>
    <definedName name="_PRK11">#REF!</definedName>
    <definedName name="_PRK12">#REF!</definedName>
    <definedName name="_PRK21">#REF!</definedName>
    <definedName name="_PRK22">#REF!</definedName>
    <definedName name="_PRT10">#REF!</definedName>
    <definedName name="_PRT13">#REF!</definedName>
    <definedName name="_PRT2">#REF!</definedName>
    <definedName name="_PRY100">#REF!</definedName>
    <definedName name="_PRY101">#REF!</definedName>
    <definedName name="_PRY111">#REF!</definedName>
    <definedName name="_PRY200">#REF!</definedName>
    <definedName name="_PRY201">#REF!</definedName>
    <definedName name="_PRY211">#REF!</definedName>
    <definedName name="_PRY300">#REF!</definedName>
    <definedName name="_PRZ100">#REF!</definedName>
    <definedName name="_PT10">[12]仮設解体!#REF!</definedName>
    <definedName name="_Q60">#REF!</definedName>
    <definedName name="_R">#REF!</definedName>
    <definedName name="_R1">#REF!</definedName>
    <definedName name="_R3">#REF!</definedName>
    <definedName name="_R40">#REF!</definedName>
    <definedName name="_R5">#REF!</definedName>
    <definedName name="_R57">#REF!</definedName>
    <definedName name="_R6">#REF!</definedName>
    <definedName name="_R7">#REF!</definedName>
    <definedName name="_R8">#REF!</definedName>
    <definedName name="_RE">#REF!</definedName>
    <definedName name="_Regression_Int" hidden="1">1</definedName>
    <definedName name="_RF_">#REF!</definedName>
    <definedName name="_RFA">#REF!</definedName>
    <definedName name="_RFF">#REF!</definedName>
    <definedName name="_RJ">#REF!</definedName>
    <definedName name="_RNLR">#REF!</definedName>
    <definedName name="_RT1">#REF!</definedName>
    <definedName name="_RU">#REF!</definedName>
    <definedName name="_S">#REF!</definedName>
    <definedName name="_S1">#N/A</definedName>
    <definedName name="_S10">#N/A</definedName>
    <definedName name="_S15">#REF!</definedName>
    <definedName name="_S2">#N/A</definedName>
    <definedName name="_S3">#N/A</definedName>
    <definedName name="_Ｓ３０">#REF!</definedName>
    <definedName name="_S4">#N/A</definedName>
    <definedName name="_S5">#N/A</definedName>
    <definedName name="_S6">#N/A</definedName>
    <definedName name="_S7">#N/A</definedName>
    <definedName name="_S8">#N/A</definedName>
    <definedName name="_S9">#N/A</definedName>
    <definedName name="_Sort" hidden="1">#REF!</definedName>
    <definedName name="_SOU1">#REF!</definedName>
    <definedName name="_STC11">#REF!</definedName>
    <definedName name="_SUB1">#REF!</definedName>
    <definedName name="_SW1">#REF!</definedName>
    <definedName name="_SW2">#REF!</definedName>
    <definedName name="_SZ1">#REF!</definedName>
    <definedName name="_T">#REF!</definedName>
    <definedName name="_T1">#REF!</definedName>
    <definedName name="_Ｔ６０">#REF!</definedName>
    <definedName name="_T85">#REF!</definedName>
    <definedName name="_ta30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K1">#REF!</definedName>
    <definedName name="_U">#REF!</definedName>
    <definedName name="_Ｕ１００">#REF!</definedName>
    <definedName name="_U130">#REF!</definedName>
    <definedName name="_UES100">#REF!</definedName>
    <definedName name="_UES101">#REF!</definedName>
    <definedName name="_UES102">#REF!</definedName>
    <definedName name="_UES111">#REF!</definedName>
    <definedName name="_UES112">#REF!</definedName>
    <definedName name="_UES200">#REF!</definedName>
    <definedName name="_UES202">#REF!</definedName>
    <definedName name="_UES212">#REF!</definedName>
    <definedName name="_UP1">#REF!</definedName>
    <definedName name="_V10">#REF!</definedName>
    <definedName name="_Ｖ６０">#REF!</definedName>
    <definedName name="_W">#REF!</definedName>
    <definedName name="_W40">#REF!</definedName>
    <definedName name="_Ｗ６">#REF!</definedName>
    <definedName name="_WCS">#REF!</definedName>
    <definedName name="_WCS_?__">#REF!</definedName>
    <definedName name="_ＷＤ７">#REF!</definedName>
    <definedName name="_ＷＤ８">#REF!</definedName>
    <definedName name="_WDR">#REF!</definedName>
    <definedName name="_WE_">#REF!</definedName>
    <definedName name="_WGP">#REF!</definedName>
    <definedName name="_WGZY">#REF!</definedName>
    <definedName name="_WIR">#REF!</definedName>
    <definedName name="_WP_">#REF!</definedName>
    <definedName name="_WS1">#REF!</definedName>
    <definedName name="_WS2">#REF!</definedName>
    <definedName name="_WX_">#REF!</definedName>
    <definedName name="_WXC">#REF!</definedName>
    <definedName name="_WXLA0__?__Q">#REF!</definedName>
    <definedName name="_Ｘ１３">#REF!</definedName>
    <definedName name="_X30">#REF!</definedName>
    <definedName name="_Y">#REF!</definedName>
    <definedName name="_Ｙ１３">#REF!</definedName>
    <definedName name="_Y18">#REF!</definedName>
    <definedName name="_YN1">#REF!</definedName>
    <definedName name="_YN2">#REF!</definedName>
    <definedName name="_Z">#REF!</definedName>
    <definedName name="_Z130">#REF!</definedName>
    <definedName name="_Ｚ４１">#REF!</definedName>
    <definedName name="_ｼｮｯﾌﾟﾗｲ">[8]複合・ｺﾝｾﾝﾄ電話!#REF!</definedName>
    <definedName name="_印刷_">#REF!</definedName>
    <definedName name="_数量範囲">#REF!</definedName>
    <definedName name="\">#REF!</definedName>
    <definedName name="\\">#REF!</definedName>
    <definedName name="\0">#REF!</definedName>
    <definedName name="\1">#REF!</definedName>
    <definedName name="\11">#REF!</definedName>
    <definedName name="\1234">#REF!</definedName>
    <definedName name="\2">#REF!</definedName>
    <definedName name="￥3">#REF!</definedName>
    <definedName name="\5">#REF!</definedName>
    <definedName name="\a">#REF!</definedName>
    <definedName name="\A4">#REF!</definedName>
    <definedName name="\AA">#N/A</definedName>
    <definedName name="\AB">#N/A</definedName>
    <definedName name="\AC">#N/A</definedName>
    <definedName name="\AN">#REF!</definedName>
    <definedName name="\aoki">#REF!</definedName>
    <definedName name="\b">#REF!</definedName>
    <definedName name="\B2">#REF!</definedName>
    <definedName name="\B4">#REF!</definedName>
    <definedName name="\c">#REF!</definedName>
    <definedName name="\C\">#REF!</definedName>
    <definedName name="\d">#REF!</definedName>
    <definedName name="\e">#REF!</definedName>
    <definedName name="\EK">#REF!</definedName>
    <definedName name="\f">#REF!</definedName>
    <definedName name="\g">#REF!</definedName>
    <definedName name="\GK">#REF!</definedName>
    <definedName name="\GKR">#REF!</definedName>
    <definedName name="\h">#REF!</definedName>
    <definedName name="\HAN">#REF!</definedName>
    <definedName name="\HEK">#REF!</definedName>
    <definedName name="\HEZ">#REF!</definedName>
    <definedName name="\HGJY">#REF!</definedName>
    <definedName name="\HGK">#REF!</definedName>
    <definedName name="\HIP">#REF!</definedName>
    <definedName name="\HJB">#REF!</definedName>
    <definedName name="\HJK">#REF!</definedName>
    <definedName name="\HJS">#REF!</definedName>
    <definedName name="\HKG">#REF!</definedName>
    <definedName name="\HKK">#REF!</definedName>
    <definedName name="\HKS">#REF!</definedName>
    <definedName name="\HKU">#REF!</definedName>
    <definedName name="\HMUSYOU">#REF!</definedName>
    <definedName name="\hou2">#REF!</definedName>
    <definedName name="\HSIKYU">#REF!</definedName>
    <definedName name="\HSIKYU1">#REF!</definedName>
    <definedName name="\HSY">#REF!</definedName>
    <definedName name="\HSY1">#REF!</definedName>
    <definedName name="\HTAISYOU">#REF!</definedName>
    <definedName name="\HTAISYOU1">#REF!</definedName>
    <definedName name="\HTK">#REF!</definedName>
    <definedName name="\HTK1">#REF!</definedName>
    <definedName name="\HTUMIKEI">#REF!</definedName>
    <definedName name="\HUK">#REF!</definedName>
    <definedName name="\HUP">#REF!</definedName>
    <definedName name="\HUP1">#REF!</definedName>
    <definedName name="\HYO01">#REF!</definedName>
    <definedName name="\HYO11">#REF!</definedName>
    <definedName name="\i">#N/A</definedName>
    <definedName name="\IP">#REF!</definedName>
    <definedName name="\j">#REF!</definedName>
    <definedName name="\JB">#REF!</definedName>
    <definedName name="\JK">#REF!</definedName>
    <definedName name="\k">#REF!</definedName>
    <definedName name="\KK">#REF!</definedName>
    <definedName name="\KKR">#REF!</definedName>
    <definedName name="\l">#REF!</definedName>
    <definedName name="\LOOK3">[20]配線IE!#REF!</definedName>
    <definedName name="\LOOK4">[20]配線IE!#REF!</definedName>
    <definedName name="\LOOK5">[20]配線IE!#REF!</definedName>
    <definedName name="\LOOK6">[21]配線IE!#REF!</definedName>
    <definedName name="\m">#REF!</definedName>
    <definedName name="\M1">#REF!</definedName>
    <definedName name="\M2">#REF!</definedName>
    <definedName name="\M3">#REF!</definedName>
    <definedName name="\M4">#REF!</definedName>
    <definedName name="￥ＭＮ">#REF!</definedName>
    <definedName name="\n">#REF!</definedName>
    <definedName name="\o">#N/A</definedName>
    <definedName name="\p">#REF!</definedName>
    <definedName name="\q">#N/A</definedName>
    <definedName name="\r">#REF!</definedName>
    <definedName name="\s">#REF!</definedName>
    <definedName name="\t">#N/A</definedName>
    <definedName name="\TMJ">#REF!</definedName>
    <definedName name="\u">#REF!</definedName>
    <definedName name="\UP">#REF!</definedName>
    <definedName name="\v">#REF!</definedName>
    <definedName name="\VB">#N/A</definedName>
    <definedName name="\w">#REF!</definedName>
    <definedName name="\WA">#N/A</definedName>
    <definedName name="\x">#N/A</definedName>
    <definedName name="\XA">#N/A</definedName>
    <definedName name="\XB">#N/A</definedName>
    <definedName name="\XC">#N/A</definedName>
    <definedName name="\XD">#N/A</definedName>
    <definedName name="\y">#REF!</definedName>
    <definedName name="\YA">#N/A</definedName>
    <definedName name="\YB">#N/A</definedName>
    <definedName name="\YC">#N/A</definedName>
    <definedName name="\YD">#N/A</definedName>
    <definedName name="\YU">#N/A</definedName>
    <definedName name="\z">#REF!</definedName>
    <definedName name="□部分柱">#REF!</definedName>
    <definedName name="①A6">#REF!</definedName>
    <definedName name="②">#REF!</definedName>
    <definedName name="②A80">#REF!</definedName>
    <definedName name="③">#REF!</definedName>
    <definedName name="③A154">#REF!</definedName>
    <definedName name="④">#REF!</definedName>
    <definedName name="④A228">#REF!</definedName>
    <definedName name="⑤">#REF!</definedName>
    <definedName name="⑤A302">#REF!</definedName>
    <definedName name="⑥">#REF!</definedName>
    <definedName name="⑥A376">#REF!</definedName>
    <definedName name="⑦">#REF!</definedName>
    <definedName name="⑦A450">#REF!</definedName>
    <definedName name="⑧">#REF!</definedName>
    <definedName name="⑧A524">#REF!</definedName>
    <definedName name="⑨">#REF!</definedName>
    <definedName name="⑨A598">#REF!</definedName>
    <definedName name="⑩">#REF!</definedName>
    <definedName name="⑩A672">#REF!</definedName>
    <definedName name="⑪">#REF!</definedName>
    <definedName name="⑪X6">#REF!</definedName>
    <definedName name="⑫">#REF!</definedName>
    <definedName name="⑫X80">#REF!</definedName>
    <definedName name="⑬">#REF!</definedName>
    <definedName name="⑬X154">#REF!</definedName>
    <definedName name="⑭">#REF!</definedName>
    <definedName name="⑭X228">#REF!</definedName>
    <definedName name="⑮">#REF!</definedName>
    <definedName name="⑮X302">#REF!</definedName>
    <definedName name="⑯">#REF!</definedName>
    <definedName name="⑯X376">#REF!</definedName>
    <definedName name="⑰X450">#REF!</definedName>
    <definedName name="⑱X524">#REF!</definedName>
    <definedName name="⑲X598">#REF!</definedName>
    <definedName name="⑳X672">#REF!</definedName>
    <definedName name="Ⅱ" hidden="1">{#N/A,#N/A,FALSE,"Sheet16";#N/A,#N/A,FALSE,"Sheet16"}</definedName>
    <definedName name="A">#REF!</definedName>
    <definedName name="A_0">#REF!</definedName>
    <definedName name="A_1">#REF!</definedName>
    <definedName name="A_10">#REF!</definedName>
    <definedName name="A_11">#REF!</definedName>
    <definedName name="A_12">#REF!</definedName>
    <definedName name="A_13">#REF!</definedName>
    <definedName name="A_14">#REF!</definedName>
    <definedName name="A_15">#REF!</definedName>
    <definedName name="A_16">#REF!</definedName>
    <definedName name="A_2">#REF!</definedName>
    <definedName name="A_3">#REF!</definedName>
    <definedName name="A_4">#REF!</definedName>
    <definedName name="A_5">#REF!</definedName>
    <definedName name="A_6">#REF!</definedName>
    <definedName name="A_7">#REF!</definedName>
    <definedName name="A_8">#REF!</definedName>
    <definedName name="A_9">#REF!</definedName>
    <definedName name="A_MENU">#REF!</definedName>
    <definedName name="A_代価">#REF!</definedName>
    <definedName name="A_代価_J">#REF!</definedName>
    <definedName name="A_代価_J_1">#REF!</definedName>
    <definedName name="A_代価_P">#REF!</definedName>
    <definedName name="A_代価_P_1">#REF!</definedName>
    <definedName name="A1M54EASY">#REF!</definedName>
    <definedName name="A1M54SET">#REF!</definedName>
    <definedName name="A3_O43">#REF!</definedName>
    <definedName name="a50ち５０">#REF!</definedName>
    <definedName name="AA">#REF!</definedName>
    <definedName name="Ａｰ7">#REF!</definedName>
    <definedName name="aaa">#REF!</definedName>
    <definedName name="aaaa">#REF!</definedName>
    <definedName name="AAAAA">#REF!</definedName>
    <definedName name="aaaaaa">#REF!</definedName>
    <definedName name="AAAAAAA">#REF!</definedName>
    <definedName name="AAAAAAAA">#N/A</definedName>
    <definedName name="AAAAAAAA3" hidden="1">[18]工事仕訳書!#REF!</definedName>
    <definedName name="AAAAAAAAAA">#REF!</definedName>
    <definedName name="AAAAAAAAAA2" hidden="1">'[22]代価表2-3'!#REF!</definedName>
    <definedName name="AAAAAAAAAAA">#REF!</definedName>
    <definedName name="AAAAAAAAAAAA">#REF!</definedName>
    <definedName name="AAAAAAAAAAAAA">#REF!</definedName>
    <definedName name="AAAAAAAAAAAAAAA">#REF!</definedName>
    <definedName name="aab">'[23]86動産'!#REF!</definedName>
    <definedName name="AB">[13]代価表01!#REF!</definedName>
    <definedName name="ABCD">#REF!</definedName>
    <definedName name="AC">[24]仮設解体!#REF!</definedName>
    <definedName name="Access_Button" hidden="1">"農集拾い書_Sheet1_List"</definedName>
    <definedName name="Access_Button1" hidden="1">"材料入力_データ格納用シート_List1"</definedName>
    <definedName name="AccessDatabase" hidden="1">"D:\My Documents\DENKI\材料入力.mdb"</definedName>
    <definedName name="AD">[24]仮設解体!#REF!</definedName>
    <definedName name="ae">#REF!</definedName>
    <definedName name="AE1.2_4P">#REF!</definedName>
    <definedName name="AE1.2_6C">#REF!</definedName>
    <definedName name="af">#REF!</definedName>
    <definedName name="AG">[24]仮設解体!#REF!</definedName>
    <definedName name="AGK">#REF!</definedName>
    <definedName name="AGPQ">#REF!</definedName>
    <definedName name="AGQ">#REF!</definedName>
    <definedName name="AGR">#REF!</definedName>
    <definedName name="AGS">#REF!</definedName>
    <definedName name="ah">#REF!</definedName>
    <definedName name="ai">#REF!</definedName>
    <definedName name="AIK">#REF!</definedName>
    <definedName name="aiueo">#N/A</definedName>
    <definedName name="AJ">[24]仮設解体!#REF!</definedName>
    <definedName name="AJ128..AX165_">#REF!</definedName>
    <definedName name="AJ128..AX65_">#REF!</definedName>
    <definedName name="AJ128..AX65_1">#REF!</definedName>
    <definedName name="AJ170..AX207_">#REF!</definedName>
    <definedName name="AJ170..AX207_1">#REF!</definedName>
    <definedName name="AJ2..AX39_">#REF!</definedName>
    <definedName name="AJ2..AX39_1">#REF!</definedName>
    <definedName name="AJ212..AX249_">#REF!</definedName>
    <definedName name="AJ212..AX249_1">#REF!</definedName>
    <definedName name="AJ254..AX291_">#REF!</definedName>
    <definedName name="AJ254..AX291_1">#REF!</definedName>
    <definedName name="AJ45..AX81_">#REF!</definedName>
    <definedName name="AJ45..AX81_1">#REF!</definedName>
    <definedName name="AJ86..AX123_">#REF!</definedName>
    <definedName name="AJ86..AX23_">#REF!</definedName>
    <definedName name="AJ86..AX23_1">#REF!</definedName>
    <definedName name="AKK">#REF!</definedName>
    <definedName name="AKS">#REF!</definedName>
    <definedName name="ALERT1">#REF!</definedName>
    <definedName name="AN">#REF!</definedName>
    <definedName name="anscount" hidden="1">4</definedName>
    <definedName name="AQ">[24]仮設解体!#REF!</definedName>
    <definedName name="AREA_N">#REF!</definedName>
    <definedName name="AREA2">#REF!</definedName>
    <definedName name="AREA3">#REF!</definedName>
    <definedName name="AREA4">#REF!</definedName>
    <definedName name="AREA5">#REF!</definedName>
    <definedName name="AREA6">#REF!</definedName>
    <definedName name="as">#N/A</definedName>
    <definedName name="asasb" hidden="1">#REF!</definedName>
    <definedName name="ASDF">#REF!</definedName>
    <definedName name="asq">#N/A</definedName>
    <definedName name="ASW">#REF!</definedName>
    <definedName name="aszx">#N/A</definedName>
    <definedName name="AW">[24]仮設解体!#REF!</definedName>
    <definedName name="AZ">[24]仮設解体!#REF!</definedName>
    <definedName name="AそSW">#REF!</definedName>
    <definedName name="AりSW">#REF!</definedName>
    <definedName name="A営業SW">#REF!</definedName>
    <definedName name="A下SW">#REF!</definedName>
    <definedName name="A改SW">#REF!</definedName>
    <definedName name="Ａ工区">#REF!</definedName>
    <definedName name="A主SW">#REF!</definedName>
    <definedName name="A主体SW">#REF!</definedName>
    <definedName name="A新SW">#REF!</definedName>
    <definedName name="Ａ代価">#N/A</definedName>
    <definedName name="Ａ代価表">#N/A</definedName>
    <definedName name="A鉄SW">#REF!</definedName>
    <definedName name="A鉄改SW">#REF!</definedName>
    <definedName name="A鉄新SW">#REF!</definedName>
    <definedName name="B">#REF!</definedName>
    <definedName name="B_1">#N/A</definedName>
    <definedName name="B_10">#REF!</definedName>
    <definedName name="B_2">#N/A</definedName>
    <definedName name="B_3">#REF!</definedName>
    <definedName name="B_4">#REF!</definedName>
    <definedName name="B_5">#REF!</definedName>
    <definedName name="B_6">#REF!</definedName>
    <definedName name="B_7">#REF!</definedName>
    <definedName name="B_8">#REF!</definedName>
    <definedName name="B_9">#REF!</definedName>
    <definedName name="B_代価">#REF!</definedName>
    <definedName name="B_代価_J">#REF!</definedName>
    <definedName name="B_代価_J_1">#REF!</definedName>
    <definedName name="B_代価_P">#REF!</definedName>
    <definedName name="B_代価_P_1">#REF!</definedName>
    <definedName name="B128..P165_">#REF!</definedName>
    <definedName name="B128..P165_1">#REF!</definedName>
    <definedName name="B142_H184_AGPR_">#REF!</definedName>
    <definedName name="B170..P207_">#REF!</definedName>
    <definedName name="B170..P207_1">#REF!</definedName>
    <definedName name="B2..P39_">#REF!</definedName>
    <definedName name="B2..P39_1">#REF!</definedName>
    <definedName name="B212..P249_">#REF!</definedName>
    <definedName name="B212..P249_1">#REF!</definedName>
    <definedName name="B234_H276_AGPR_">#REF!</definedName>
    <definedName name="B254..P291_">#REF!</definedName>
    <definedName name="B254..P291_1">#REF!</definedName>
    <definedName name="B296..P333_">#REF!</definedName>
    <definedName name="B296..P333_1">#REF!</definedName>
    <definedName name="Ｂ３２２ａ">#REF!</definedName>
    <definedName name="B338..P375_">#REF!</definedName>
    <definedName name="B338..P375_1">#REF!</definedName>
    <definedName name="B380..P417_">#REF!</definedName>
    <definedName name="B380..P417_1">#REF!</definedName>
    <definedName name="B422..P459_">#REF!</definedName>
    <definedName name="B422..P459_1">#REF!</definedName>
    <definedName name="B442..P459_">#REF!</definedName>
    <definedName name="B45..P81_">#REF!</definedName>
    <definedName name="B45..P81_1">#REF!</definedName>
    <definedName name="Ｂ４試験杭">#REF!</definedName>
    <definedName name="B50_H91_AGPR_BA">#REF!</definedName>
    <definedName name="B50_H92_AGPR_BA">#REF!</definedName>
    <definedName name="B86..P123_">#REF!</definedName>
    <definedName name="B86..P123_1">#REF!</definedName>
    <definedName name="B86..P23_">#REF!</definedName>
    <definedName name="ｂⅠ">#REF!</definedName>
    <definedName name="ｂⅡ">#REF!</definedName>
    <definedName name="bai">#REF!</definedName>
    <definedName name="BB">#REF!</definedName>
    <definedName name="BBB">#REF!</definedName>
    <definedName name="ｂｂｂｂ">#REF!</definedName>
    <definedName name="BC">'[25]86動産'!#REF!</definedName>
    <definedName name="ＢＤ">#REF!</definedName>
    <definedName name="BG">[24]仮設解体!#REF!</definedName>
    <definedName name="BH">[24]仮設解体!#REF!</definedName>
    <definedName name="BK_1">#REF!</definedName>
    <definedName name="BK_2">#REF!</definedName>
    <definedName name="BK_9">#REF!</definedName>
    <definedName name="BLNK1">#REF!</definedName>
    <definedName name="boレキ">#REF!</definedName>
    <definedName name="bo砂">#REF!</definedName>
    <definedName name="bo軟１">#REF!</definedName>
    <definedName name="BRK">#REF!</definedName>
    <definedName name="BRK_1">#REF!</definedName>
    <definedName name="BRK_2">#REF!</definedName>
    <definedName name="BRK_9">#REF!</definedName>
    <definedName name="ＢＴ">[3]金建代価!#REF!</definedName>
    <definedName name="BUNDEN">#REF!</definedName>
    <definedName name="BUNEN">#REF!</definedName>
    <definedName name="BY">[24]仮設解体!#REF!</definedName>
    <definedName name="ＢぐＧＪ">[3]仮設解体!#REF!</definedName>
    <definedName name="ＢんＭＫＪＨ">[3]仮設解体!#REF!</definedName>
    <definedName name="B下り" hidden="1">{#N/A,#N/A,FALSE,"Sheet16";#N/A,#N/A,FALSE,"Sheet16"}</definedName>
    <definedName name="Ｂ工区">#REF!</definedName>
    <definedName name="B工種別" hidden="1">{#N/A,#N/A,FALSE,"Sheet16";#N/A,#N/A,FALSE,"Sheet16"}</definedName>
    <definedName name="B代価">#REF!</definedName>
    <definedName name="B代価2">#REF!</definedName>
    <definedName name="B代価3">#REF!</definedName>
    <definedName name="C_">#REF!</definedName>
    <definedName name="C_1">#REF!</definedName>
    <definedName name="C_2">#REF!</definedName>
    <definedName name="C_3">#REF!</definedName>
    <definedName name="C_4">#REF!</definedName>
    <definedName name="C_HANI">#REF!</definedName>
    <definedName name="C_代価">#REF!</definedName>
    <definedName name="C_代価_J">#REF!</definedName>
    <definedName name="C_代価_J_1">#REF!</definedName>
    <definedName name="C_代価_P">#REF!</definedName>
    <definedName name="C_代価_P_1">#REF!</definedName>
    <definedName name="CASE">#REF!</definedName>
    <definedName name="CB">#REF!</definedName>
    <definedName name="cc">#REF!</definedName>
    <definedName name="ccc">#REF!</definedName>
    <definedName name="CCP0.5_10P_ﾋﾟｯﾄ">#REF!</definedName>
    <definedName name="CCP0.5_30P">#REF!</definedName>
    <definedName name="CCP0.5_30P_FEP">#REF!</definedName>
    <definedName name="CCP0.5_30P_ﾋﾟｯﾄ">#REF!</definedName>
    <definedName name="CD">[24]仮設解体!#REF!</definedName>
    <definedName name="ck">#REF!</definedName>
    <definedName name="CLA">#REF!</definedName>
    <definedName name="CLB">#REF!</definedName>
    <definedName name="CLN11D">#REF!</definedName>
    <definedName name="CLN21D">#REF!</definedName>
    <definedName name="CNTW">#REF!</definedName>
    <definedName name="COLA1">#REF!</definedName>
    <definedName name="COLA2">#REF!</definedName>
    <definedName name="COLA3">#REF!</definedName>
    <definedName name="COLA4">#REF!</definedName>
    <definedName name="COLB1">#N/A</definedName>
    <definedName name="COLB2">#REF!</definedName>
    <definedName name="COLB3">#REF!</definedName>
    <definedName name="COLB4">#REF!</definedName>
    <definedName name="COLC">#REF!</definedName>
    <definedName name="COLP">#REF!</definedName>
    <definedName name="COLR1">#REF!</definedName>
    <definedName name="COLT">#REF!</definedName>
    <definedName name="COLY">#REF!</definedName>
    <definedName name="COLZ">#REF!</definedName>
    <definedName name="COP">#REF!</definedName>
    <definedName name="COPY1">#REF!</definedName>
    <definedName name="COPY10">#REF!</definedName>
    <definedName name="COPY11">#REF!</definedName>
    <definedName name="COPY12">#REF!</definedName>
    <definedName name="COPY13">#REF!</definedName>
    <definedName name="COPY14">#REF!</definedName>
    <definedName name="COPY15">#REF!</definedName>
    <definedName name="COPY16">#REF!</definedName>
    <definedName name="COPY17">#REF!</definedName>
    <definedName name="COPY18">#REF!</definedName>
    <definedName name="COPY19">#REF!</definedName>
    <definedName name="COPY2">#REF!</definedName>
    <definedName name="COPY20">#REF!</definedName>
    <definedName name="COPY21">#REF!</definedName>
    <definedName name="COPY22">#REF!</definedName>
    <definedName name="COPY23">#REF!</definedName>
    <definedName name="COPY3">#REF!</definedName>
    <definedName name="COPY4">#REF!</definedName>
    <definedName name="COPY5">#REF!</definedName>
    <definedName name="COPY6">#REF!</definedName>
    <definedName name="COPY7">#REF!</definedName>
    <definedName name="COPY8">#REF!</definedName>
    <definedName name="COPY9">#REF!</definedName>
    <definedName name="COST">[3]金建代価!#REF!</definedName>
    <definedName name="COUNT">#REF!</definedName>
    <definedName name="COUNT2">#REF!</definedName>
    <definedName name="COUNTA">#REF!</definedName>
    <definedName name="COUNTA1">#REF!</definedName>
    <definedName name="COUNTA2">#REF!</definedName>
    <definedName name="COUNTA3">#REF!</definedName>
    <definedName name="COUNTA4">#REF!</definedName>
    <definedName name="COUNTB0">#N/A</definedName>
    <definedName name="COUNTB1">#N/A</definedName>
    <definedName name="COUNTB2">#REF!</definedName>
    <definedName name="COUNTB3">#REF!</definedName>
    <definedName name="COUNTB4">#REF!</definedName>
    <definedName name="COUNTC">#REF!</definedName>
    <definedName name="COUNTE0">#N/A</definedName>
    <definedName name="COUNTE1">#REF!</definedName>
    <definedName name="COUNTE3">#N/A</definedName>
    <definedName name="COUNTER">#REF!</definedName>
    <definedName name="COUNTER2">#REF!</definedName>
    <definedName name="COUNTF1">#REF!</definedName>
    <definedName name="COUNTH0">#N/A</definedName>
    <definedName name="COUNTJ0">#N/A</definedName>
    <definedName name="COUNTK0">#N/A</definedName>
    <definedName name="COUNTM0">#N/A</definedName>
    <definedName name="COUNTN0">#N/A</definedName>
    <definedName name="COUNTQ0">#N/A</definedName>
    <definedName name="COUNTR1">#REF!</definedName>
    <definedName name="COUNTT0">#N/A</definedName>
    <definedName name="COUNTV0">#N/A</definedName>
    <definedName name="COUNTV3">#N/A</definedName>
    <definedName name="COUNTW0">#N/A</definedName>
    <definedName name="COUNTW1">#REF!</definedName>
    <definedName name="COUNTWA0">#N/A</definedName>
    <definedName name="COUNTXB0">#N/A</definedName>
    <definedName name="COUNTYA0">#N/A</definedName>
    <definedName name="COUNTYB0">#N/A</definedName>
    <definedName name="CPEV_S_0.9_2P">#REF!</definedName>
    <definedName name="CPEV_S0.9_3P">#REF!</definedName>
    <definedName name="CPEV0.9_7P">#REF!</definedName>
    <definedName name="CPEV1.2_3P">#REF!</definedName>
    <definedName name="CPEV1.2_7P">#REF!</definedName>
    <definedName name="ＣＲ">[3]仮設解体!#REF!</definedName>
    <definedName name="_xlnm.Criteria">#REF!</definedName>
    <definedName name="Criteria_MI">#REF!</definedName>
    <definedName name="ＣＲＰ">#REF!</definedName>
    <definedName name="CV200ﾟ_4C">#REF!</definedName>
    <definedName name="CV200ﾟ_4C_ﾗｯｸ">#REF!</definedName>
    <definedName name="CV200°_4C">#REF!</definedName>
    <definedName name="CV200°_4C_ﾗｯｸ">#REF!</definedName>
    <definedName name="cvb">[3]金建代価!#REF!</definedName>
    <definedName name="CVV_S1.25°_10C">#REF!</definedName>
    <definedName name="CVV_S1.25°_10C_ﾗｯｸ">#REF!</definedName>
    <definedName name="CVV_S1.25°_15C">#REF!</definedName>
    <definedName name="CVV_S1.25°_15C_ﾗｯｸ">#REF!</definedName>
    <definedName name="CVV_S1.25°_20C">#REF!</definedName>
    <definedName name="CVV_S1.25°_20C_ﾗｯｸ">#REF!</definedName>
    <definedName name="CVV_S1.25°_５C">#REF!</definedName>
    <definedName name="CVV_S1.25°_8C">#REF!</definedName>
    <definedName name="CVV_S1.25°_8C_ﾗｯｸ">#REF!</definedName>
    <definedName name="ＣＹんＢ">[3]仮設解体!#REF!</definedName>
    <definedName name="Ｃう゛">#REF!</definedName>
    <definedName name="Ｃ工区">#REF!</definedName>
    <definedName name="Ｃ代価">#N/A</definedName>
    <definedName name="Ｃ代価表">#N/A</definedName>
    <definedName name="d" hidden="1">#REF!</definedName>
    <definedName name="D_1">#REF!</definedName>
    <definedName name="D_10">#REF!</definedName>
    <definedName name="D_11">#REF!</definedName>
    <definedName name="D_12">#REF!</definedName>
    <definedName name="D_13">#REF!</definedName>
    <definedName name="D_14">#REF!</definedName>
    <definedName name="D_15">#REF!</definedName>
    <definedName name="D_16">#REF!</definedName>
    <definedName name="D_17">#REF!</definedName>
    <definedName name="D_18">#REF!</definedName>
    <definedName name="D_19">#REF!</definedName>
    <definedName name="D_2">#REF!</definedName>
    <definedName name="D_20">#REF!</definedName>
    <definedName name="D_21">#REF!</definedName>
    <definedName name="D_22">#REF!</definedName>
    <definedName name="D_23">#REF!</definedName>
    <definedName name="D_24">#REF!</definedName>
    <definedName name="D_25">#REF!</definedName>
    <definedName name="D_26">#REF!</definedName>
    <definedName name="D_27">#REF!</definedName>
    <definedName name="D_28">#REF!</definedName>
    <definedName name="D_3">#REF!</definedName>
    <definedName name="D_4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_HANI">#REF!</definedName>
    <definedName name="D_MENU">#REF!</definedName>
    <definedName name="D_代価">#REF!</definedName>
    <definedName name="D_代価_J">#REF!</definedName>
    <definedName name="D_代価_J_1">#REF!</definedName>
    <definedName name="D_代価_P">#REF!</definedName>
    <definedName name="D_代価_P_1">#REF!</definedName>
    <definedName name="Ｄ１工区">#REF!</definedName>
    <definedName name="Ｄ２工区">#REF!</definedName>
    <definedName name="Ｄ３工区">#REF!</definedName>
    <definedName name="Ｄ４工区">#REF!</definedName>
    <definedName name="DAI">#REF!</definedName>
    <definedName name="DAIKA">#REF!</definedName>
    <definedName name="DAIKA_1">#N/A</definedName>
    <definedName name="DATA">#REF!</definedName>
    <definedName name="_xlnm.Database">#REF!</definedName>
    <definedName name="Database_MI">#REF!</definedName>
    <definedName name="DC">[24]仮設解体!#REF!</definedName>
    <definedName name="ＤＣＱお">#REF!</definedName>
    <definedName name="ｄｄｄ">[26]立木調査!#REF!</definedName>
    <definedName name="DDDD">#REF!</definedName>
    <definedName name="ddddddddddd">#N/A</definedName>
    <definedName name="de">[3]金建代価!#REF!</definedName>
    <definedName name="dehu">[3]金建代価!#REF!</definedName>
    <definedName name="dery">#N/A</definedName>
    <definedName name="ＤＦＧＺ">#REF!</definedName>
    <definedName name="dfh">[3]仮設解体!#REF!</definedName>
    <definedName name="DIKA">#REF!</definedName>
    <definedName name="DispSelItem1">#N/A</definedName>
    <definedName name="DispSelItem2">#N/A</definedName>
    <definedName name="DispSelItem3">#N/A</definedName>
    <definedName name="DK">#N/A</definedName>
    <definedName name="ｄｍ" hidden="1">'[22]代価表2-3'!#REF!</definedName>
    <definedName name="DOKOU">#REF!</definedName>
    <definedName name="DOS">#REF!</definedName>
    <definedName name="DQ">[24]仮設解体!#REF!</definedName>
    <definedName name="DR">[24]仮設解体!#REF!</definedName>
    <definedName name="DU">[24]仮設解体!#REF!</definedName>
    <definedName name="DWN">#REF!</definedName>
    <definedName name="e" hidden="1">#REF!</definedName>
    <definedName name="E_1">#REF!</definedName>
    <definedName name="E_2">#REF!</definedName>
    <definedName name="E_3">#N/A</definedName>
    <definedName name="E_4">#N/A</definedName>
    <definedName name="E_5">#N/A</definedName>
    <definedName name="E_代価">#REF!</definedName>
    <definedName name="E_代価_J">#REF!</definedName>
    <definedName name="E_代価_J_1">#REF!</definedName>
    <definedName name="E_代価_P">#REF!</definedName>
    <definedName name="E_代価_P_1">#REF!</definedName>
    <definedName name="E60_">#REF!</definedName>
    <definedName name="ED">[24]仮設解体!#REF!</definedName>
    <definedName name="edit1">"エディット 61"</definedName>
    <definedName name="ee" hidden="1">#REF!</definedName>
    <definedName name="EEE">#REF!</definedName>
    <definedName name="eer">#N/A</definedName>
    <definedName name="EF">[24]仮設解体!#REF!</definedName>
    <definedName name="efr">[3]仮設解体!#REF!</definedName>
    <definedName name="EGK">#REF!</definedName>
    <definedName name="EGS">#REF!</definedName>
    <definedName name="EIK">#REF!</definedName>
    <definedName name="EK">#REF!</definedName>
    <definedName name="EKK">#REF!</definedName>
    <definedName name="EKS">#REF!</definedName>
    <definedName name="ＥＬＶ盤">#REF!</definedName>
    <definedName name="END">#REF!</definedName>
    <definedName name="EO">#N/A</definedName>
    <definedName name="EPSON">#REF!</definedName>
    <definedName name="ER">#REF!</definedName>
    <definedName name="erft">[3]金建代価!#REF!</definedName>
    <definedName name="erg">#N/A</definedName>
    <definedName name="ery">#N/A</definedName>
    <definedName name="eryu">[3]金建代価!#REF!</definedName>
    <definedName name="ES">#REF!</definedName>
    <definedName name="ESW">#REF!</definedName>
    <definedName name="etj">#N/A</definedName>
    <definedName name="EV">[24]仮設解体!#REF!</definedName>
    <definedName name="ew">#N/A</definedName>
    <definedName name="_xlnm.Extract">#REF!</definedName>
    <definedName name="Extract_MI">#REF!</definedName>
    <definedName name="EZ">#REF!</definedName>
    <definedName name="EそSW">#REF!</definedName>
    <definedName name="E営業SW">#REF!</definedName>
    <definedName name="E下SW">#REF!</definedName>
    <definedName name="E改SW">#REF!</definedName>
    <definedName name="Ｅ工区">#REF!</definedName>
    <definedName name="E主SW">#REF!</definedName>
    <definedName name="E主体SW">#REF!</definedName>
    <definedName name="E新SW">#REF!</definedName>
    <definedName name="E製造SW">#REF!</definedName>
    <definedName name="E代価一覧">#N/A</definedName>
    <definedName name="E単独SW">#REF!</definedName>
    <definedName name="E労少SW">#REF!</definedName>
    <definedName name="ｆ" hidden="1">#REF!</definedName>
    <definedName name="F_1">#REF!</definedName>
    <definedName name="F_2">#REF!</definedName>
    <definedName name="F_3">#REF!</definedName>
    <definedName name="F_RD">#REF!</definedName>
    <definedName name="F_SV">#REF!</definedName>
    <definedName name="F_代価">#REF!</definedName>
    <definedName name="F_代価_J">#REF!</definedName>
    <definedName name="F_代価_J_1">#REF!</definedName>
    <definedName name="F_代価_P">#REF!</definedName>
    <definedName name="F_代価_P_1">#REF!</definedName>
    <definedName name="F2_83">#REF!</definedName>
    <definedName name="FD">[24]仮設解体!#REF!</definedName>
    <definedName name="ＦＤＧ">#N/A</definedName>
    <definedName name="ｆｄｘ">#N/A</definedName>
    <definedName name="ＦＤっＧ">#REF!</definedName>
    <definedName name="ff">#N/A</definedName>
    <definedName name="FFF">#REF!</definedName>
    <definedName name="FG">[24]仮設解体!#REF!</definedName>
    <definedName name="FGD">#REF!</definedName>
    <definedName name="fgh">[3]金建代価!#REF!</definedName>
    <definedName name="fgy">[3]仮設解体!#REF!</definedName>
    <definedName name="FILE">#REF!</definedName>
    <definedName name="FILENAME">#REF!</definedName>
    <definedName name="FL">#N/A</definedName>
    <definedName name="FP150ﾟ_3C">#REF!</definedName>
    <definedName name="FP150ﾟ_3C_ﾗｯｸ">#REF!</definedName>
    <definedName name="FP60ﾟ_3C">#REF!</definedName>
    <definedName name="FP60ﾟ_3C___ﾗｯｸ">#REF!</definedName>
    <definedName name="ＦＰＱ">#REF!</definedName>
    <definedName name="FR">[24]仮設解体!#REF!</definedName>
    <definedName name="ｆｒｄｓ">#N/A</definedName>
    <definedName name="FROM">#REF!</definedName>
    <definedName name="ｆｒｒ" hidden="1">#REF!</definedName>
    <definedName name="ＦＲＴ">#REF!</definedName>
    <definedName name="ＦＳＦ">#REF!</definedName>
    <definedName name="fukogou" hidden="1">{#N/A,#N/A,FALSE,"集計"}</definedName>
    <definedName name="FUKU2">[20]配線IE!#REF!</definedName>
    <definedName name="FUKU3">[20]配線IE!#REF!</definedName>
    <definedName name="FUKU4">[20]配線IE!#REF!</definedName>
    <definedName name="FUKU5">[21]配線IE!#REF!</definedName>
    <definedName name="fvt">[3]仮設解体!#REF!</definedName>
    <definedName name="ｇ">#REF!</definedName>
    <definedName name="G_0">#REF!</definedName>
    <definedName name="G_1">#REF!</definedName>
    <definedName name="G_代価">#REF!</definedName>
    <definedName name="G_代価_J">#REF!</definedName>
    <definedName name="G_代価_J_1">#REF!</definedName>
    <definedName name="G_代価_P">#REF!</definedName>
    <definedName name="G_代価_P_1">#REF!</definedName>
    <definedName name="G32..J33_">#REF!</definedName>
    <definedName name="GA">#REF!</definedName>
    <definedName name="gaieki">#REF!</definedName>
    <definedName name="gaihiyo">#REF!</definedName>
    <definedName name="GAMEN1">#REF!</definedName>
    <definedName name="GB">#REF!</definedName>
    <definedName name="GC">#REF!</definedName>
    <definedName name="GD">#REF!</definedName>
    <definedName name="GENBA">#REF!</definedName>
    <definedName name="GETG単位">INDEX(#REF!,MATCH(#REF!,#REF!,0),4)</definedName>
    <definedName name="GETG備考">INDEX(#REF!,MATCH(#REF!,#REF!,0),6)</definedName>
    <definedName name="GETG名称">INDEX(#REF!,MATCH(#REF!,#REF!,0),2)</definedName>
    <definedName name="GETK単位">INDEX(KUSEDB,MATCH(#REF!,KUSECODE,0),12)</definedName>
    <definedName name="GETK単価">INDEX(KUSEDB,MATCH(#REF!,KUSECODE,0),14)</definedName>
    <definedName name="GETK名称">#REF!&amp;" "&amp;INDEX(KUSEDB,MATCH(#REF!,KUSECODE,0),2)</definedName>
    <definedName name="GETM単位">INDEX(MUSEDB,MATCH(#REF!,MUSECODE,0),12)</definedName>
    <definedName name="GETM単価">INDEX(MUSEDB,MATCH(#REF!,MUSECODE,0),14)</definedName>
    <definedName name="GETM名称">#REF!&amp;" "&amp;INDEX(MUSEDB,MATCH(#REF!,MUSECODE,0),2)</definedName>
    <definedName name="GET金額">IF(#REF!="","",ROUNDDOWN(#REF!*#REF!,0))</definedName>
    <definedName name="GET形状寸法G">INDEX(#REF!,MATCH(#REF!,#REF!,0),3)</definedName>
    <definedName name="GET形状寸法K">GET形状寸法K1&amp;"×"&amp;GET形状寸法K2</definedName>
    <definedName name="GET形状寸法K1">INDEX(KUSEDB,MATCH(#REF!,KUSECODE,0),6)</definedName>
    <definedName name="GET形状寸法K2">INDEX(KUSEDB,MATCH(#REF!,KUSECODE,0),7)</definedName>
    <definedName name="GET形状寸法M">GET形状寸法M1&amp;"×"&amp;GET形状寸法M2</definedName>
    <definedName name="GET形状寸法M1">INDEX(MUSEDB,MATCH(#REF!,MUSECODE,0),6)</definedName>
    <definedName name="GET形状寸法M2">INDEX(MUSEDB,MATCH(#REF!,MUSECODE,0),7)</definedName>
    <definedName name="GET施番">ROW()-ROW(#REF!)</definedName>
    <definedName name="ＧＦ">#REF!</definedName>
    <definedName name="gfh">#N/A</definedName>
    <definedName name="gg">#REF!</definedName>
    <definedName name="ＧＧＧ">#REF!</definedName>
    <definedName name="ｇｇｇｇｇ">#REF!</definedName>
    <definedName name="GH">[24]仮設解体!#REF!</definedName>
    <definedName name="ＧＨＤＲＹんＣＦ">#REF!</definedName>
    <definedName name="ghj">[3]仮設解体!#REF!</definedName>
    <definedName name="ghtht">#N/A</definedName>
    <definedName name="GI">[24]仮設解体!#REF!</definedName>
    <definedName name="GJY">#REF!</definedName>
    <definedName name="GK">#REF!</definedName>
    <definedName name="gkr">#REF!</definedName>
    <definedName name="GO">#REF!</definedName>
    <definedName name="GP">#REF!</definedName>
    <definedName name="GPUMP1">#REF!</definedName>
    <definedName name="ＧＳ勝央" hidden="1">{#N/A,#N/A,FALSE,"Sheet16";#N/A,#N/A,FALSE,"Sheet16"}</definedName>
    <definedName name="GT">#REF!</definedName>
    <definedName name="GV">[24]仮設解体!#REF!</definedName>
    <definedName name="GX">#REF!</definedName>
    <definedName name="GY">[24]仮設解体!#REF!</definedName>
    <definedName name="ＧＹＪひい">[3]仮設解体!#REF!</definedName>
    <definedName name="ｇｙｋ">#REF!</definedName>
    <definedName name="ＧＹじＨ">[3]金建代価!#REF!</definedName>
    <definedName name="ＧふＪっＫ">[3]仮設解体!#REF!</definedName>
    <definedName name="ｈ">#REF!</definedName>
    <definedName name="H_1">#REF!</definedName>
    <definedName name="H_2">#REF!</definedName>
    <definedName name="H_3">#REF!</definedName>
    <definedName name="H_3ｍ・期間2ヶ月">#REF!</definedName>
    <definedName name="H_4">#N/A</definedName>
    <definedName name="H_5">#N/A</definedName>
    <definedName name="H_6">#N/A</definedName>
    <definedName name="H_7">#N/A</definedName>
    <definedName name="H_8">#N/A</definedName>
    <definedName name="H_9">#N/A</definedName>
    <definedName name="H_代価">#REF!</definedName>
    <definedName name="H10単価">#REF!</definedName>
    <definedName name="H11単価">#REF!</definedName>
    <definedName name="H12工単">#REF!</definedName>
    <definedName name="H15工作物単価">#REF!</definedName>
    <definedName name="H15支援事業">#REF!</definedName>
    <definedName name="H2_0909">#REF!</definedName>
    <definedName name="H2_9">#REF!</definedName>
    <definedName name="H2_9_R2K_60">#REF!</definedName>
    <definedName name="H2_9_R8K_60">#REF!</definedName>
    <definedName name="H9単価">#REF!</definedName>
    <definedName name="HANI">#REF!</definedName>
    <definedName name="HANI_C">#REF!</definedName>
    <definedName name="HANI_D">#REF!</definedName>
    <definedName name="HEAD">#REF!</definedName>
    <definedName name="HELP">[3]仮設解体!#REF!</definedName>
    <definedName name="HG">#REF!</definedName>
    <definedName name="ＨＧＦ">#REF!</definedName>
    <definedName name="ＨＧＦＤＦ">#REF!</definedName>
    <definedName name="hgkr">#REF!</definedName>
    <definedName name="ｈｈ">#REF!</definedName>
    <definedName name="ｈｈｈ">#REF!</definedName>
    <definedName name="hhha">#N/A</definedName>
    <definedName name="ｈｈｈｈ">#REF!</definedName>
    <definedName name="ｈｈｈｈｈ">#REF!</definedName>
    <definedName name="hhk">#REF!</definedName>
    <definedName name="hhs">#REF!</definedName>
    <definedName name="hhu">#REF!</definedName>
    <definedName name="hhz">#REF!</definedName>
    <definedName name="HH数量">#REF!</definedName>
    <definedName name="higa">#N/A</definedName>
    <definedName name="hikaku">#REF!</definedName>
    <definedName name="HINICHI">#REF!</definedName>
    <definedName name="HJ">[24]仮設解体!#REF!</definedName>
    <definedName name="HKAKU">#REF!</definedName>
    <definedName name="hkkr">#REF!</definedName>
    <definedName name="ＨＫじい">[3]仮設解体!#REF!</definedName>
    <definedName name="HP_S1.2_5P">#REF!</definedName>
    <definedName name="HP1.2_5C">#REF!</definedName>
    <definedName name="HP1.2_5P">#REF!</definedName>
    <definedName name="HP1.2_5P__ﾗｯｸ">#REF!</definedName>
    <definedName name="HP1.2_5P_FEP">#REF!</definedName>
    <definedName name="HP1.2_5P_ｶﾝﾛ">#REF!</definedName>
    <definedName name="HP1.2_5P_ﾍｲｶﾂ">#REF!</definedName>
    <definedName name="HP1.2_5P_ﾗｯｸ">#REF!</definedName>
    <definedName name="HP1.2_6C">#REF!</definedName>
    <definedName name="HP1.2_7P">#REF!</definedName>
    <definedName name="HP1.2_7P_ﾗｯｸ">#REF!</definedName>
    <definedName name="ＨＹ">[3]金建代価!#REF!</definedName>
    <definedName name="HYOUJI1">[21]配線IE!#REF!</definedName>
    <definedName name="HYOUJI2">[21]配線IE!#REF!</definedName>
    <definedName name="ＨＹこいっＪ">[3]仮設解体!#REF!</definedName>
    <definedName name="ＨじいっＪ">[3]仮設解体!#REF!</definedName>
    <definedName name="I">#REF!</definedName>
    <definedName name="I_1">#N/A</definedName>
    <definedName name="I_10">#N/A</definedName>
    <definedName name="I_11">#N/A</definedName>
    <definedName name="I_12">#N/A</definedName>
    <definedName name="I_2">#N/A</definedName>
    <definedName name="I_3">#N/A</definedName>
    <definedName name="I_4">#N/A</definedName>
    <definedName name="I_5">#N/A</definedName>
    <definedName name="I_6">#N/A</definedName>
    <definedName name="I_7">#N/A</definedName>
    <definedName name="I_8">#N/A</definedName>
    <definedName name="I_9">#N/A</definedName>
    <definedName name="I5p430">#REF!</definedName>
    <definedName name="III">#REF!</definedName>
    <definedName name="IJ">[24]仮設解体!#REF!</definedName>
    <definedName name="IK">[24]仮設解体!#REF!</definedName>
    <definedName name="ikh">[3]仮設解体!#REF!</definedName>
    <definedName name="IL">[24]仮設解体!#REF!</definedName>
    <definedName name="IM">[24]仮設解体!#REF!</definedName>
    <definedName name="IN">[24]仮設解体!#REF!</definedName>
    <definedName name="INDEX">[13]代価表01!#REF!</definedName>
    <definedName name="INDEX20">#REF!</definedName>
    <definedName name="INDEX35">#REF!</definedName>
    <definedName name="INDEX48">#REF!</definedName>
    <definedName name="InputRange">#N/A</definedName>
    <definedName name="INSATU">#REF!</definedName>
    <definedName name="IP">#REF!</definedName>
    <definedName name="ipa">#REF!</definedName>
    <definedName name="IPPAN">#REF!</definedName>
    <definedName name="IQ">[24]仮設解体!#REF!</definedName>
    <definedName name="IR">[24]仮設解体!#REF!</definedName>
    <definedName name="itennn">#REF!</definedName>
    <definedName name="ITVﾗｯｸ架">#REF!</definedName>
    <definedName name="ITVﾗｯｸ取付工事費・調整費">#REF!</definedName>
    <definedName name="IY">[24]仮設解体!#REF!</definedName>
    <definedName name="Ｉ型街渠桝">#N/A</definedName>
    <definedName name="I石張り">#REF!</definedName>
    <definedName name="J">#REF!</definedName>
    <definedName name="J_1">#REF!</definedName>
    <definedName name="J_10">#N/A</definedName>
    <definedName name="J_11">#N/A</definedName>
    <definedName name="J_2">#REF!</definedName>
    <definedName name="J_3">#REF!</definedName>
    <definedName name="J_4">#N/A</definedName>
    <definedName name="J_5">#N/A</definedName>
    <definedName name="J_6">#N/A</definedName>
    <definedName name="J_7">#N/A</definedName>
    <definedName name="J_8">#N/A</definedName>
    <definedName name="J_9">#N/A</definedName>
    <definedName name="JB">#REF!</definedName>
    <definedName name="ｊｈんｇｆ">#REF!</definedName>
    <definedName name="ji">[3]仮設解体!#REF!</definedName>
    <definedName name="jin" hidden="1">#REF!</definedName>
    <definedName name="ｊｊｊ">#N/A</definedName>
    <definedName name="JK">[24]仮設解体!#REF!</definedName>
    <definedName name="JS">#REF!</definedName>
    <definedName name="JV発注">#REF!</definedName>
    <definedName name="JY">#REF!</definedName>
    <definedName name="ＪっこおＭ">[3]金建代価!#REF!</definedName>
    <definedName name="ｊひ">#N/A</definedName>
    <definedName name="K">#REF!</definedName>
    <definedName name="K_1">#REF!</definedName>
    <definedName name="K_10">#REF!</definedName>
    <definedName name="K_11">#REF!</definedName>
    <definedName name="K_12">#REF!</definedName>
    <definedName name="K_13">#REF!</definedName>
    <definedName name="K_14">#REF!</definedName>
    <definedName name="K_15">#REF!</definedName>
    <definedName name="K_16">#REF!</definedName>
    <definedName name="K_2">#REF!</definedName>
    <definedName name="K_3">#REF!</definedName>
    <definedName name="K_4">#REF!</definedName>
    <definedName name="K_5">#REF!</definedName>
    <definedName name="K_6">#REF!</definedName>
    <definedName name="K_7">#REF!</definedName>
    <definedName name="K_8">#REF!</definedName>
    <definedName name="K_9">#REF!</definedName>
    <definedName name="K_ALL">#REF!</definedName>
    <definedName name="K_C">#REF!</definedName>
    <definedName name="K_MENU1">#REF!</definedName>
    <definedName name="K_P">#REF!</definedName>
    <definedName name="K1_">#REF!</definedName>
    <definedName name="K2_">#REF!</definedName>
    <definedName name="K3_">#REF!</definedName>
    <definedName name="K4_">#REF!</definedName>
    <definedName name="KA">#REF!</definedName>
    <definedName name="KAI_CON">#REF!</definedName>
    <definedName name="KAI_CON2">#REF!</definedName>
    <definedName name="KAI_E">#REF!</definedName>
    <definedName name="KAI_X">#REF!</definedName>
    <definedName name="KAKU">#REF!</definedName>
    <definedName name="kamoku">#REF!</definedName>
    <definedName name="kari">#REF!</definedName>
    <definedName name="karizyuukyo">#REF!</definedName>
    <definedName name="KASET">#REF!</definedName>
    <definedName name="KB">#REF!</definedName>
    <definedName name="KD_OWN">#REF!</definedName>
    <definedName name="kei">#REF!</definedName>
    <definedName name="KEIHI">#REF!</definedName>
    <definedName name="KEIHI1">#REF!</definedName>
    <definedName name="KEIHI2">#REF!</definedName>
    <definedName name="KEISAN">#REF!</definedName>
    <definedName name="KEN">#REF!</definedName>
    <definedName name="KeySell">#REF!</definedName>
    <definedName name="KG">#REF!</definedName>
    <definedName name="KG型側溝">#N/A</definedName>
    <definedName name="KH">#REF!</definedName>
    <definedName name="KI">[24]仮設解体!#REF!</definedName>
    <definedName name="KIS11D">#REF!</definedName>
    <definedName name="KIS21D">#REF!</definedName>
    <definedName name="KK">#N/A</definedName>
    <definedName name="ｋｋｋ">#N/A</definedName>
    <definedName name="ｋｋｋｋｋ">#REF!</definedName>
    <definedName name="kkr">#REF!</definedName>
    <definedName name="ｋｌ">#REF!</definedName>
    <definedName name="KM">#REF!</definedName>
    <definedName name="KN">#REF!</definedName>
    <definedName name="KO">[24]仮設解体!#REF!</definedName>
    <definedName name="KONKYO">#REF!</definedName>
    <definedName name="KOSA_1">#REF!</definedName>
    <definedName name="KOSA_2">#REF!</definedName>
    <definedName name="KOSA_3">#REF!</definedName>
    <definedName name="kosihara">#REF!</definedName>
    <definedName name="KP_1">#REF!</definedName>
    <definedName name="KQ">[24]仮設解体!#REF!</definedName>
    <definedName name="KS">#REF!</definedName>
    <definedName name="KSD">#REF!</definedName>
    <definedName name="KT">#REF!</definedName>
    <definedName name="KTRG">#REF!</definedName>
    <definedName name="KU">#REF!</definedName>
    <definedName name="KUSECODE">#REF!</definedName>
    <definedName name="KUSEDB">#REF!</definedName>
    <definedName name="KUSSA11">#REF!</definedName>
    <definedName name="KUSSAK">#REF!</definedName>
    <definedName name="KUSSAK1">#REF!</definedName>
    <definedName name="KUSSAK2">#REF!</definedName>
    <definedName name="KX">#REF!</definedName>
    <definedName name="KY">#REF!</definedName>
    <definedName name="KYOUTUU">#REF!</definedName>
    <definedName name="ＫぉＭＧＹ">[3]金建代価!#REF!</definedName>
    <definedName name="ＫじＨ">[3]仮設解体!#REF!</definedName>
    <definedName name="ＫじゅいＭんＧ">[3]仮設解体!#REF!</definedName>
    <definedName name="ｋ型側溝">#N/A</definedName>
    <definedName name="L">#REF!</definedName>
    <definedName name="L_1">#REF!</definedName>
    <definedName name="Ｌ_１_１">#REF!</definedName>
    <definedName name="Ｌ_１_２">#REF!</definedName>
    <definedName name="Ｌ_１_３">#REF!</definedName>
    <definedName name="Ｌ_１_４">#REF!</definedName>
    <definedName name="Ｌ_１_５">#REF!</definedName>
    <definedName name="Ｌ_１_６">#REF!</definedName>
    <definedName name="L_11">#REF!</definedName>
    <definedName name="L_12">#REF!</definedName>
    <definedName name="L_13">#REF!</definedName>
    <definedName name="L_14">#REF!</definedName>
    <definedName name="L_2">#REF!</definedName>
    <definedName name="Ｌ_２_１">#REF!</definedName>
    <definedName name="Ｌ_２_２">#REF!</definedName>
    <definedName name="L_21">#REF!</definedName>
    <definedName name="L_22">#REF!</definedName>
    <definedName name="L_23">#REF!</definedName>
    <definedName name="L_24">#REF!</definedName>
    <definedName name="L_25">#REF!</definedName>
    <definedName name="L_31">#REF!</definedName>
    <definedName name="L_32">#REF!</definedName>
    <definedName name="Ｌ_Ｂ１_１">#REF!</definedName>
    <definedName name="Ｌ_Ｍ１_１">#REF!</definedName>
    <definedName name="Ｌ_Ｍ１_２">#REF!</definedName>
    <definedName name="Ｌ_ＰＨ_１">#REF!</definedName>
    <definedName name="Ｌ_ＰＨ２_１">#REF!</definedName>
    <definedName name="L_非">#REF!</definedName>
    <definedName name="LABEL">#REF!</definedName>
    <definedName name="LASER">#REF!</definedName>
    <definedName name="lﾟb">#REF!</definedName>
    <definedName name="limcount" hidden="1">2</definedName>
    <definedName name="list">#REF!</definedName>
    <definedName name="LIST_供用">#REF!</definedName>
    <definedName name="LIST_数量">#REF!</definedName>
    <definedName name="LIST_数量_1">#REF!</definedName>
    <definedName name="LIST_代価">#REF!</definedName>
    <definedName name="LIST_代価_1">#REF!</definedName>
    <definedName name="ｌｋ" hidden="1">[27]工事仕訳書!#REF!</definedName>
    <definedName name="ｌｌｌ" hidden="1">#REF!</definedName>
    <definedName name="llll">#N/A</definedName>
    <definedName name="LOAD">#REF!</definedName>
    <definedName name="lolo">#N/A</definedName>
    <definedName name="LOOP">#REF!</definedName>
    <definedName name="LOOP01">#N/A</definedName>
    <definedName name="LP_M">#REF!</definedName>
    <definedName name="LP_M_1">#REF!</definedName>
    <definedName name="LP_M_2">#REF!</definedName>
    <definedName name="LP_厨">#REF!</definedName>
    <definedName name="ｌｒ" hidden="1">[15]人件費!#REF!</definedName>
    <definedName name="ｌｔ" hidden="1">#REF!</definedName>
    <definedName name="LU">[24]仮設解体!#REF!</definedName>
    <definedName name="LY">[24]仮設解体!#REF!</definedName>
    <definedName name="ＬこいＪ">[3]仮設解体!#REF!</definedName>
    <definedName name="ＬっＫＨ">[3]仮設解体!#REF!</definedName>
    <definedName name="ｌれ" hidden="1">[28]索引表!#REF!</definedName>
    <definedName name="Ｌ型側溝">#REF!</definedName>
    <definedName name="L構造">#REF!</definedName>
    <definedName name="M">#REF!</definedName>
    <definedName name="M_1">#N/A</definedName>
    <definedName name="M_2">#N/A</definedName>
    <definedName name="M_3">#N/A</definedName>
    <definedName name="M_4">#N/A</definedName>
    <definedName name="M_5">#N/A</definedName>
    <definedName name="M_6">#N/A</definedName>
    <definedName name="M_MENU">#REF!</definedName>
    <definedName name="M1_">#N/A</definedName>
    <definedName name="M100a">#REF!</definedName>
    <definedName name="M3_">[13]代価表01!#REF!</definedName>
    <definedName name="MAIN">#REF!</definedName>
    <definedName name="MAIN1">#REF!</definedName>
    <definedName name="MAIN2">#REF!</definedName>
    <definedName name="MAIN3">#REF!</definedName>
    <definedName name="MAIN4">#REF!</definedName>
    <definedName name="MANU">#REF!</definedName>
    <definedName name="masu">#N/A</definedName>
    <definedName name="MC">[24]仮設解体!#REF!</definedName>
    <definedName name="ME_1">#N/A</definedName>
    <definedName name="MENU">#REF!</definedName>
    <definedName name="MENU_3">#REF!</definedName>
    <definedName name="MENU1">#N/A</definedName>
    <definedName name="MENU2">#REF!</definedName>
    <definedName name="MENU3">#REF!</definedName>
    <definedName name="MENU4">#REF!</definedName>
    <definedName name="MESSAGE">#REF!</definedName>
    <definedName name="ME代価" hidden="1">#REF!</definedName>
    <definedName name="ｍｆ" hidden="1">[18]工事仕訳書!#REF!</definedName>
    <definedName name="ｍｇ" hidden="1">[17]明細書!#REF!</definedName>
    <definedName name="MGH">#REF!</definedName>
    <definedName name="MGK">#REF!</definedName>
    <definedName name="MGS">#REF!</definedName>
    <definedName name="ｍｈ" hidden="1">#REF!</definedName>
    <definedName name="MH単価">#REF!</definedName>
    <definedName name="MI">[24]仮設解体!#REF!</definedName>
    <definedName name="mij">[3]金建代価!#REF!</definedName>
    <definedName name="MIK">#REF!</definedName>
    <definedName name="MJ">[24]仮設解体!#REF!</definedName>
    <definedName name="MK">[24]仮設解体!#REF!</definedName>
    <definedName name="MKH">#REF!</definedName>
    <definedName name="MKK">#REF!</definedName>
    <definedName name="MKS">#REF!</definedName>
    <definedName name="ＭＫっＪＨ">[3]仮設解体!#REF!</definedName>
    <definedName name="ML">[24]仮設解体!#REF!</definedName>
    <definedName name="MM">[13]代価表01!#REF!</definedName>
    <definedName name="ＭＭＭ" hidden="1">[5]人件費!#REF!</definedName>
    <definedName name="ＭＭＭＭ" hidden="1">[5]人件費!#REF!</definedName>
    <definedName name="ＭＭＭＭＭＭ" hidden="1">#REF!</definedName>
    <definedName name="MODE">#REF!</definedName>
    <definedName name="MODORU">#REF!</definedName>
    <definedName name="Module18.並べ替え">#REF!</definedName>
    <definedName name="moka">#REF!</definedName>
    <definedName name="MP">[24]仮設解体!#REF!</definedName>
    <definedName name="MSW">#REF!</definedName>
    <definedName name="MT">[24]仮設解体!#REF!</definedName>
    <definedName name="MTMR">#REF!</definedName>
    <definedName name="MU">[24]仮設解体!#REF!</definedName>
    <definedName name="MUSECODE">#REF!</definedName>
    <definedName name="MUSEDB">#REF!</definedName>
    <definedName name="MY">[24]仮設解体!#REF!</definedName>
    <definedName name="ＭこうっＪ">[3]仮設解体!#REF!</definedName>
    <definedName name="Ｍこおじゅ">[3]仮設解体!#REF!</definedName>
    <definedName name="MそSW">#REF!</definedName>
    <definedName name="ＭにＪＫ">[3]仮設解体!#REF!</definedName>
    <definedName name="ＭんＪふ">[3]仮設解体!#REF!</definedName>
    <definedName name="ＭんじゅＧＨ">[3]仮設解体!#REF!</definedName>
    <definedName name="M営業SW">#REF!</definedName>
    <definedName name="M下SW">#REF!</definedName>
    <definedName name="M改SW">#REF!</definedName>
    <definedName name="M主SW">#REF!</definedName>
    <definedName name="Ｍ主体SW">#REF!</definedName>
    <definedName name="M新SW">#REF!</definedName>
    <definedName name="M製造SW">#REF!</definedName>
    <definedName name="M単独SW">#REF!</definedName>
    <definedName name="M労少SW">#REF!</definedName>
    <definedName name="N">#REF!</definedName>
    <definedName name="N_1">#N/A</definedName>
    <definedName name="N_2">#N/A</definedName>
    <definedName name="N_3">#N/A</definedName>
    <definedName name="N_4">#N/A</definedName>
    <definedName name="N_MENU">#REF!</definedName>
    <definedName name="N_MENU1">#REF!</definedName>
    <definedName name="NA">#REF!</definedName>
    <definedName name="NAKA">#REF!</definedName>
    <definedName name="NB">#REF!</definedName>
    <definedName name="NC">#REF!</definedName>
    <definedName name="ND">#REF!</definedName>
    <definedName name="NEC">#REF!</definedName>
    <definedName name="negiri" hidden="1">#REF!</definedName>
    <definedName name="NH">[24]仮設解体!#REF!</definedName>
    <definedName name="NINGEN">#REF!</definedName>
    <definedName name="NJ">[24]仮設解体!#REF!</definedName>
    <definedName name="NK">#REF!</definedName>
    <definedName name="NLIST">#REF!</definedName>
    <definedName name="NM">#REF!</definedName>
    <definedName name="NMD">#REF!</definedName>
    <definedName name="NN">#REF!</definedName>
    <definedName name="nnn">#REF!</definedName>
    <definedName name="nnnn">#REF!</definedName>
    <definedName name="NO" hidden="1">#REF!</definedName>
    <definedName name="NO.">#REF!</definedName>
    <definedName name="No.10">#REF!</definedName>
    <definedName name="No.11">#REF!</definedName>
    <definedName name="No.12">#REF!</definedName>
    <definedName name="No.13">#REF!</definedName>
    <definedName name="No.14">#REF!</definedName>
    <definedName name="No.15">#REF!</definedName>
    <definedName name="No.16">#REF!</definedName>
    <definedName name="No.17">#REF!</definedName>
    <definedName name="No.18">#REF!</definedName>
    <definedName name="No.19">#REF!</definedName>
    <definedName name="No.20">#REF!</definedName>
    <definedName name="No.9">#REF!</definedName>
    <definedName name="NO_1">#REF!</definedName>
    <definedName name="No8立竹木" hidden="1">[28]索引表!#REF!</definedName>
    <definedName name="nohara">#REF!</definedName>
    <definedName name="NON" hidden="1">[5]人件費!#REF!</definedName>
    <definedName name="NP">#REF!</definedName>
    <definedName name="NPX">#REF!</definedName>
    <definedName name="NT">#REF!</definedName>
    <definedName name="NU">[24]仮設解体!#REF!</definedName>
    <definedName name="NUMPAGE">#REF!</definedName>
    <definedName name="ＮＹ">[3]仮設解体!#REF!</definedName>
    <definedName name="ＮＹＨび">[3]仮設解体!#REF!</definedName>
    <definedName name="O">#REF!</definedName>
    <definedName name="O_1">#REF!</definedName>
    <definedName name="O_2">#REF!</definedName>
    <definedName name="O16Aj23">#REF!</definedName>
    <definedName name="OA">[24]仮設解体!#REF!</definedName>
    <definedName name="OB">[24]仮設解体!#REF!</definedName>
    <definedName name="OC">[24]仮設解体!#REF!</definedName>
    <definedName name="OF">[24]仮設解体!#REF!</definedName>
    <definedName name="OI">[24]仮設解体!#REF!</definedName>
    <definedName name="OK">#REF!</definedName>
    <definedName name="ＯＫＩ">#REF!</definedName>
    <definedName name="oku">[3]金建代価!#REF!</definedName>
    <definedName name="olu">[3]仮設解体!#REF!</definedName>
    <definedName name="ＯＭＵ" hidden="1">#REF!</definedName>
    <definedName name="OP">[24]仮設解体!#REF!</definedName>
    <definedName name="OPENC">#REF!</definedName>
    <definedName name="oppp" hidden="1">[29]代価表01!#REF!</definedName>
    <definedName name="OR">[24]仮設解体!#REF!</definedName>
    <definedName name="ORIENT2">#REF!</definedName>
    <definedName name="OT">[24]仮設解体!#REF!</definedName>
    <definedName name="OU">[24]仮設解体!#REF!</definedName>
    <definedName name="OW">[24]仮設解体!#REF!</definedName>
    <definedName name="OWARI">#REF!</definedName>
    <definedName name="ｐ">#REF!</definedName>
    <definedName name="P.2">#REF!</definedName>
    <definedName name="P.3">#REF!</definedName>
    <definedName name="P.4">#REF!</definedName>
    <definedName name="P.SENTEI">#N/A</definedName>
    <definedName name="ｐ＿">#REF!</definedName>
    <definedName name="P_01">#REF!</definedName>
    <definedName name="P_02">#REF!</definedName>
    <definedName name="P_03">#REF!</definedName>
    <definedName name="P_04">#REF!</definedName>
    <definedName name="P_1">#REF!</definedName>
    <definedName name="Ｐ_１_１">#REF!</definedName>
    <definedName name="Ｐ_１_２">#REF!</definedName>
    <definedName name="Ｐ_１_３">#REF!</definedName>
    <definedName name="Ｐ_１_４">#REF!</definedName>
    <definedName name="Ｐ_１_５">#REF!</definedName>
    <definedName name="Ｐ_１_６">#REF!</definedName>
    <definedName name="P_11">#REF!</definedName>
    <definedName name="P_2">#REF!</definedName>
    <definedName name="P_21">#REF!</definedName>
    <definedName name="P_22">#REF!</definedName>
    <definedName name="P_23">#REF!</definedName>
    <definedName name="P_24">#REF!</definedName>
    <definedName name="P_3">#REF!</definedName>
    <definedName name="P_31">#REF!</definedName>
    <definedName name="P_4">#REF!</definedName>
    <definedName name="P_5">#REF!</definedName>
    <definedName name="P_6">#REF!</definedName>
    <definedName name="Ｐ_Ｂ１_１">#REF!</definedName>
    <definedName name="Ｐ_Ｍ１_１">#REF!</definedName>
    <definedName name="P_MENU">#REF!</definedName>
    <definedName name="Ｐ_ＰＨ_１">#REF!</definedName>
    <definedName name="Ｐ_Ｒ_１１">#REF!</definedName>
    <definedName name="Ｐ_Ｒ_１２">#REF!</definedName>
    <definedName name="Ｐ_Ｒ_１３">#REF!</definedName>
    <definedName name="Ｐ_Ｒ_１４">#REF!</definedName>
    <definedName name="P_R11">#REF!</definedName>
    <definedName name="P_R12">#REF!</definedName>
    <definedName name="P_R13">#REF!</definedName>
    <definedName name="P_R14">#REF!</definedName>
    <definedName name="P0">#REF!</definedName>
    <definedName name="PA">#REF!</definedName>
    <definedName name="PAGE">#N/A</definedName>
    <definedName name="PAGE_N">#REF!</definedName>
    <definedName name="PAGE1">#REF!</definedName>
    <definedName name="PAGE10">#N/A</definedName>
    <definedName name="PAGE2">#REF!</definedName>
    <definedName name="PAGE3">#N/A</definedName>
    <definedName name="PAGE4">#N/A</definedName>
    <definedName name="PAGE5">#N/A</definedName>
    <definedName name="PAGE6">#N/A</definedName>
    <definedName name="PAGE7">#N/A</definedName>
    <definedName name="PAGE8">#N/A</definedName>
    <definedName name="PAGE9">#N/A</definedName>
    <definedName name="PAGENO">#REF!</definedName>
    <definedName name="PAZI">#REF!</definedName>
    <definedName name="PB">[24]仮設解体!#REF!</definedName>
    <definedName name="pd">#REF!</definedName>
    <definedName name="PGNOTE">#REF!</definedName>
    <definedName name="PI">[24]仮設解体!#REF!</definedName>
    <definedName name="PIPE">#REF!</definedName>
    <definedName name="PJ">#N/A</definedName>
    <definedName name="PKAKAKU">#REF!</definedName>
    <definedName name="PL">[24]仮設解体!#REF!</definedName>
    <definedName name="PLEN">#REF!</definedName>
    <definedName name="PM">[24]仮設解体!#REF!</definedName>
    <definedName name="PN">#REF!</definedName>
    <definedName name="PO">[24]仮設解体!#REF!</definedName>
    <definedName name="POINTER">#REF!</definedName>
    <definedName name="ｐｐ">#REF!</definedName>
    <definedName name="PPRAW..BP65">#REF!</definedName>
    <definedName name="PQ">[24]仮設解体!#REF!</definedName>
    <definedName name="PR">#REF!</definedName>
    <definedName name="PRC">#REF!</definedName>
    <definedName name="PRD">#REF!</definedName>
    <definedName name="PRI_1">#REF!</definedName>
    <definedName name="PRI_2">#REF!</definedName>
    <definedName name="PRI_3">#REF!</definedName>
    <definedName name="PRI_4">#REF!</definedName>
    <definedName name="PRI_5">#REF!</definedName>
    <definedName name="PRI_6">#REF!</definedName>
    <definedName name="PRI_7">#REF!</definedName>
    <definedName name="PRI_8">#REF!</definedName>
    <definedName name="PRIN1">#REF!</definedName>
    <definedName name="PRIN2">#REF!</definedName>
    <definedName name="PRIN3">#REF!</definedName>
    <definedName name="PRIN4">#REF!</definedName>
    <definedName name="PRINT">#REF!</definedName>
    <definedName name="_xlnm.Print_Area" localSheetId="3">'旧-見積'!$B$1:$T$43,'旧-見積'!$B$45:$T$87,'旧-見積'!$B$133:$T$175,'旧-見積'!$B$177:$T$219,'旧-見積'!$B$221:$T$263,'旧-見積'!$B$265:$T$307,'旧-見積'!$B$309:$T$351,'旧-見積'!$B$353:$T$395,'旧-見積'!$B$397:$T$439,'旧-見積'!$B$441:$T$483,'旧-見積'!$B$485:$T$527,'旧-見積'!$B$529:$T$572,'旧-見積'!$B$574:$T$616,'旧-見積'!$B$618:$T$660,'旧-見積'!$B$662:$T$704,'旧-見積'!$B$706:$T$748,'旧-見積'!$B$750:$T$793,'旧-見積'!$B$795:$T$837,'旧-見積'!$B$839:$T$881,'旧-見積'!$B$883:$T$925,'旧-見積'!$B$927:$T$969,'旧-見積'!$B$971:$T$1013,'旧-見積'!$B$1015:$T$1057,'旧-見積'!$B$1059:$T$1101,'旧-見積'!$B$1103:$T$1145,'旧-見積'!$B$1147:$T$1189,'旧-見積'!$B$1191:$T$1233,'旧-見積'!$B$1235:$T$1277,'旧-見積'!$B$1279:$T$1321,'旧-見積'!$B$1323:$T$1365,'旧-見積'!$B$1367:$T$1409,'旧-見積'!$B$1411:$T$1453,'旧-見積'!$B$1455:$T$1497,'旧-見積'!$B$89:$T$131</definedName>
    <definedName name="_xlnm.Print_Area" localSheetId="4">仕訳書!$E$6:$AA$44</definedName>
    <definedName name="_xlnm.Print_Area" localSheetId="2">'仕訳書 (磁気探査)'!$E$6:$AI$52</definedName>
    <definedName name="_xlnm.Print_Area" localSheetId="14">'内訳書 (LAN・TEL設備)'!$A$1:$O$90</definedName>
    <definedName name="_xlnm.Print_Area" localSheetId="15">'内訳書 (TV共聴設備)'!$A$1:$O$90</definedName>
    <definedName name="_xlnm.Print_Area" localSheetId="12">'内訳書 (コンセント設備)'!$A$1:$O$90</definedName>
    <definedName name="_xlnm.Print_Area" localSheetId="20">'内訳書 (火災報知設備)'!$A$1:$O$132</definedName>
    <definedName name="_xlnm.Print_Area" localSheetId="17">'内訳書 (拡声設備)'!$A$1:$O$132</definedName>
    <definedName name="_xlnm.Print_Area" localSheetId="6">'内訳書 (幹線設備)'!$A$1:$O$300</definedName>
    <definedName name="_xlnm.Print_Area" localSheetId="18">'内訳書 (監視カメラ設備)'!$A$1:$O$90</definedName>
    <definedName name="_xlnm.Print_Area" localSheetId="22">'内訳書 (議場設備)'!$A$1:$O$90</definedName>
    <definedName name="_xlnm.Print_Area" localSheetId="7">'内訳書 (構内配電・通信線路)'!$A$1:$O$174</definedName>
    <definedName name="_xlnm.Print_Area" localSheetId="8">'内訳書 (自家発電気設備)'!$A$1:$O$99</definedName>
    <definedName name="_xlnm.Print_Area" localSheetId="11">'内訳書 (照明制御)'!$A$1:$O$90</definedName>
    <definedName name="_xlnm.Print_Area" localSheetId="19">'内訳書 (設備時計)'!$A$1:$O$90</definedName>
    <definedName name="_xlnm.Print_Area" localSheetId="23">'内訳書 (太陽光設備)'!$A$1:$O$90</definedName>
    <definedName name="_xlnm.Print_Area" localSheetId="10">'内訳書 (電灯設備)'!$A$1:$O$216</definedName>
    <definedName name="_xlnm.Print_Area" localSheetId="9">'内訳書 (動力設備)'!$A$1:$O$90</definedName>
    <definedName name="_xlnm.Print_Area" localSheetId="21">'内訳書 (入退管理設備)'!$A$1:$O$90</definedName>
    <definedName name="_xlnm.Print_Area" localSheetId="13">'内訳書 (防災照明)'!$A$1:$O$132</definedName>
    <definedName name="_xlnm.Print_Area" localSheetId="24">'内訳書 (雷保護設備)'!$A$1:$O$90</definedName>
    <definedName name="_xlnm.Print_Area" localSheetId="5">'内訳書(受変電設備)'!$A$1:$O$51</definedName>
    <definedName name="_xlnm.Print_Area">#REF!</definedName>
    <definedName name="PRINT_AREA_MI">#REF!</definedName>
    <definedName name="PRINT_AREA_MI_1">#N/A</definedName>
    <definedName name="PRINT_AREA_MI1">[30]見積依頼書!#REF!</definedName>
    <definedName name="PRINT_AREA1">#REF!</definedName>
    <definedName name="Print_Area2">#REF!</definedName>
    <definedName name="_xlnm.Print_Titles" localSheetId="14">'内訳書 (LAN・TEL設備)'!$1:$6</definedName>
    <definedName name="_xlnm.Print_Titles" localSheetId="15">'内訳書 (TV共聴設備)'!$1:$6</definedName>
    <definedName name="_xlnm.Print_Titles" localSheetId="12">'内訳書 (コンセント設備)'!$1:$6</definedName>
    <definedName name="_xlnm.Print_Titles" localSheetId="20">'内訳書 (火災報知設備)'!$1:$6</definedName>
    <definedName name="_xlnm.Print_Titles" localSheetId="17">'内訳書 (拡声設備)'!$1:$6</definedName>
    <definedName name="_xlnm.Print_Titles" localSheetId="6">'内訳書 (幹線設備)'!$1:$6</definedName>
    <definedName name="_xlnm.Print_Titles" localSheetId="18">'内訳書 (監視カメラ設備)'!$1:$6</definedName>
    <definedName name="_xlnm.Print_Titles" localSheetId="22">'内訳書 (議場設備)'!$1:$6</definedName>
    <definedName name="_xlnm.Print_Titles" localSheetId="7">'内訳書 (構内配電・通信線路)'!$1:$6</definedName>
    <definedName name="_xlnm.Print_Titles" localSheetId="11">'内訳書 (照明制御)'!$1:$6</definedName>
    <definedName name="_xlnm.Print_Titles" localSheetId="19">'内訳書 (設備時計)'!$1:$6</definedName>
    <definedName name="_xlnm.Print_Titles" localSheetId="23">'内訳書 (太陽光設備)'!$1:$6</definedName>
    <definedName name="_xlnm.Print_Titles" localSheetId="10">'内訳書 (電灯設備)'!$1:$6</definedName>
    <definedName name="_xlnm.Print_Titles" localSheetId="9">'内訳書 (動力設備)'!$1:$6</definedName>
    <definedName name="_xlnm.Print_Titles" localSheetId="21">'内訳書 (入退管理設備)'!$1:$6</definedName>
    <definedName name="_xlnm.Print_Titles" localSheetId="13">'内訳書 (防災照明)'!$1:$6</definedName>
    <definedName name="_xlnm.Print_Titles" localSheetId="16">'内訳書 (誘導支援設備)'!$1:$6</definedName>
    <definedName name="_xlnm.Print_Titles" localSheetId="24">'内訳書 (雷保護設備)'!$1:$6</definedName>
    <definedName name="_xlnm.Print_Titles">#REF!</definedName>
    <definedName name="PRINT_TITLES_MI">#REF!</definedName>
    <definedName name="PRINT_TITLES_MI1">#REF!</definedName>
    <definedName name="PRINT_TITLES1">#REF!</definedName>
    <definedName name="PRINT_鏡">[3]仮設解体!#REF!</definedName>
    <definedName name="PRINT_全鏡">#REF!</definedName>
    <definedName name="PRINT_全内">[3]仮設解体!#REF!</definedName>
    <definedName name="PRINT_内">[3]仮設解体!#REF!</definedName>
    <definedName name="PRINT_内10">[3]仮設解体!#REF!</definedName>
    <definedName name="PRINT0">#REF!</definedName>
    <definedName name="print1">#REF!</definedName>
    <definedName name="PRINTAREA">#REF!</definedName>
    <definedName name="printarea1">#REF!</definedName>
    <definedName name="printarea2">#REF!</definedName>
    <definedName name="PRINTJUMP">#REF!</definedName>
    <definedName name="PRINTMANY">#REF!</definedName>
    <definedName name="PRINTONE">#REF!</definedName>
    <definedName name="PRINTPAGE">#REF!</definedName>
    <definedName name="PRINTSINGLE">#REF!</definedName>
    <definedName name="PRK">#REF!</definedName>
    <definedName name="PRSELECT">#REF!</definedName>
    <definedName name="PRT">#REF!</definedName>
    <definedName name="PRTS">#REF!</definedName>
    <definedName name="PRTS100">#REF!</definedName>
    <definedName name="PRTS110">#REF!</definedName>
    <definedName name="PRTS111">#REF!</definedName>
    <definedName name="PRTS112">#REF!</definedName>
    <definedName name="PRTS210">#REF!</definedName>
    <definedName name="PRTS211">#REF!</definedName>
    <definedName name="PRY">#REF!</definedName>
    <definedName name="PRZ">#REF!</definedName>
    <definedName name="PS">#REF!</definedName>
    <definedName name="PSD">#REF!</definedName>
    <definedName name="PSET">#REF!</definedName>
    <definedName name="PT">[13]代価表01!#REF!</definedName>
    <definedName name="PTN">#REF!</definedName>
    <definedName name="PU3型蓋版据付工">[31]基礎単価!#REF!</definedName>
    <definedName name="PU3型蓋版撤去工">[31]基礎単価!#REF!</definedName>
    <definedName name="PU3型側溝撤去工">[31]基礎単価!#REF!</definedName>
    <definedName name="PU3型側溝復旧工">[31]基礎単価!#REF!</definedName>
    <definedName name="PX">#REF!</definedName>
    <definedName name="PY">[24]仮設解体!#REF!</definedName>
    <definedName name="ＰぉきＭ">[3]金建代価!#REF!</definedName>
    <definedName name="Q">#REF!</definedName>
    <definedName name="Q_1">#N/A</definedName>
    <definedName name="Q_2">#N/A</definedName>
    <definedName name="Q_3">#N/A</definedName>
    <definedName name="Q_4">#N/A</definedName>
    <definedName name="QB">[24]仮設解体!#REF!</definedName>
    <definedName name="qc">[3]仮設解体!#REF!</definedName>
    <definedName name="QD">[24]仮設解体!#REF!</definedName>
    <definedName name="ＱＦＪ">#REF!</definedName>
    <definedName name="QI">[24]仮設解体!#REF!</definedName>
    <definedName name="QK">[24]仮設解体!#REF!</definedName>
    <definedName name="QM">[24]仮設解体!#REF!</definedName>
    <definedName name="ｑｑ">#N/A</definedName>
    <definedName name="QQQ" hidden="1">#REF!</definedName>
    <definedName name="ｑｑｑｑ" hidden="1">[3]金建代価!#REF!</definedName>
    <definedName name="ｑｑｑｑｑ" hidden="1">#REF!</definedName>
    <definedName name="ｑｒ" hidden="1">#REF!</definedName>
    <definedName name="ＱＳＹＨ">[3]仮設解体!#REF!</definedName>
    <definedName name="ｑｔ" hidden="1">#REF!</definedName>
    <definedName name="QU">[24]仮設解体!#REF!</definedName>
    <definedName name="QUESTCAT">#REF!</definedName>
    <definedName name="QUESTCAT2">#REF!</definedName>
    <definedName name="QUESTCAT3">#REF!</definedName>
    <definedName name="QUESTCAT4">#REF!</definedName>
    <definedName name="QUIT">#REF!</definedName>
    <definedName name="ＱＷ">[3]仮設解体!#REF!</definedName>
    <definedName name="qws">[3]仮設解体!#REF!</definedName>
    <definedName name="ｑｙ" hidden="1">#REF!</definedName>
    <definedName name="ｑあ">#REF!</definedName>
    <definedName name="Ｑうぇ">#REF!</definedName>
    <definedName name="ＱうぇＲＴ">#REF!</definedName>
    <definedName name="Ｑうぇうぇ">#REF!</definedName>
    <definedName name="ＱえＲ">[3]仮設解体!#REF!</definedName>
    <definedName name="R_">#REF!</definedName>
    <definedName name="R_1">#REF!</definedName>
    <definedName name="R_2">#REF!</definedName>
    <definedName name="R_3">#REF!</definedName>
    <definedName name="RANGE">#REF!</definedName>
    <definedName name="RANGE2">#REF!</definedName>
    <definedName name="re">#N/A</definedName>
    <definedName name="RF">[24]仮設解体!#REF!</definedName>
    <definedName name="ＲＦＣい">[3]仮設解体!#REF!</definedName>
    <definedName name="rft">[3]仮設解体!#REF!</definedName>
    <definedName name="ＲＦＶ">[3]仮設解体!#REF!</definedName>
    <definedName name="ＲＦＶＹ">[3]仮設解体!#REF!</definedName>
    <definedName name="RG">[24]仮設解体!#REF!</definedName>
    <definedName name="rgrg">#N/A</definedName>
    <definedName name="rgy" hidden="1">[3]金建代価!#REF!</definedName>
    <definedName name="RIN" hidden="1">#REF!</definedName>
    <definedName name="RIRITU">#REF!</definedName>
    <definedName name="RITU">#REF!</definedName>
    <definedName name="rjkrk">#N/A</definedName>
    <definedName name="Ｒｎ１">#REF!</definedName>
    <definedName name="Ｒｎ２">#REF!</definedName>
    <definedName name="ROMUHI">#REF!</definedName>
    <definedName name="ROWB0">#N/A</definedName>
    <definedName name="ROWB3">#N/A</definedName>
    <definedName name="ROWD0">#N/A</definedName>
    <definedName name="ROWE0">#N/A</definedName>
    <definedName name="ROWE3">#N/A</definedName>
    <definedName name="ROWG0">#N/A</definedName>
    <definedName name="ROWH0">#N/A</definedName>
    <definedName name="ROWI0">#N/A</definedName>
    <definedName name="ROWJ0">#N/A</definedName>
    <definedName name="ROWK0">#N/A</definedName>
    <definedName name="ROWL0">#N/A</definedName>
    <definedName name="ROWM0">#N/A</definedName>
    <definedName name="ROWN0">#N/A</definedName>
    <definedName name="ROWO0">#N/A</definedName>
    <definedName name="ROWQ0">#N/A</definedName>
    <definedName name="ROWR0">#N/A</definedName>
    <definedName name="ROWT0">#N/A</definedName>
    <definedName name="ROWU0">#N/A</definedName>
    <definedName name="ROWV0">#N/A</definedName>
    <definedName name="ROWV3">#N/A</definedName>
    <definedName name="ROWW0">#N/A</definedName>
    <definedName name="ROWWA0">#N/A</definedName>
    <definedName name="ROWXA0">#N/A</definedName>
    <definedName name="ROWXB0">#N/A</definedName>
    <definedName name="ROWXD0">#N/A</definedName>
    <definedName name="ROWYA0">#N/A</definedName>
    <definedName name="ROWYB0">#N/A</definedName>
    <definedName name="ROWYC0">#N/A</definedName>
    <definedName name="ROWYD0">#N/A</definedName>
    <definedName name="ROWYU0">#N/A</definedName>
    <definedName name="ＲＲ">'[32]86動産'!#REF!</definedName>
    <definedName name="ｒｒｒ" hidden="1">[33]金建代価!#REF!</definedName>
    <definedName name="rrra">#N/A</definedName>
    <definedName name="rrre">#N/A</definedName>
    <definedName name="ｒｒｒｒ" hidden="1">#REF!</definedName>
    <definedName name="ｒｒｒｒｒ" hidden="1">[34]配管数拾表!#REF!</definedName>
    <definedName name="ｒｒｒｒｒｒ" hidden="1">{"53代価表",#N/A,FALSE,"53給湯";"53一覧表",#N/A,FALSE,"53給湯"}</definedName>
    <definedName name="ＲＴ">[3]仮設解体!#REF!</definedName>
    <definedName name="ｒｔｂｔ">#N/A</definedName>
    <definedName name="rty">[3]仮設解体!#REF!</definedName>
    <definedName name="ＲＴっＨっＪ">[3]仮設解体!#REF!</definedName>
    <definedName name="ru">[3]仮設解体!#REF!</definedName>
    <definedName name="RV">[24]仮設解体!#REF!</definedName>
    <definedName name="Ｒ階梁">#REF!</definedName>
    <definedName name="S">#REF!</definedName>
    <definedName name="S_1">#REF!</definedName>
    <definedName name="S_2">#REF!</definedName>
    <definedName name="S_3">#REF!</definedName>
    <definedName name="S_4">#REF!</definedName>
    <definedName name="S_5">#REF!</definedName>
    <definedName name="S_6">#REF!</definedName>
    <definedName name="S_7C_FB">#REF!</definedName>
    <definedName name="S128..AG165_">#REF!</definedName>
    <definedName name="S128..AG65_">#REF!</definedName>
    <definedName name="S128..AG65_1">#REF!</definedName>
    <definedName name="S170..AG207_">#REF!</definedName>
    <definedName name="S170..AG207_1">#REF!</definedName>
    <definedName name="S2..AG39_">#REF!</definedName>
    <definedName name="S2..AG39_1">#REF!</definedName>
    <definedName name="S212..AG249_">#REF!</definedName>
    <definedName name="S212..AG249_1">#REF!</definedName>
    <definedName name="S254..AG291_">#REF!</definedName>
    <definedName name="S254..AG291_1">#REF!</definedName>
    <definedName name="S296..AG333_">#REF!</definedName>
    <definedName name="S296..AG333_1">#REF!</definedName>
    <definedName name="S45..AG81_">#REF!</definedName>
    <definedName name="S45..AG81_1">#REF!</definedName>
    <definedName name="S86..AG123_">#REF!</definedName>
    <definedName name="S86..AG23_">#REF!</definedName>
    <definedName name="S86..AG23_1">#REF!</definedName>
    <definedName name="sa">#N/A</definedName>
    <definedName name="SAGYOU_1">#REF!</definedName>
    <definedName name="SAGYOU_2">#REF!</definedName>
    <definedName name="SAGYOU_3">#REF!</definedName>
    <definedName name="SAGYOU_4">#REF!</definedName>
    <definedName name="SAGYOU_5">#REF!</definedName>
    <definedName name="SAKUSEI">#REF!</definedName>
    <definedName name="SAMPLE">#REF!</definedName>
    <definedName name="SAMPLE2">#REF!</definedName>
    <definedName name="SANTEI">#REF!</definedName>
    <definedName name="SAVE">#REF!</definedName>
    <definedName name="SAVE2">#REF!</definedName>
    <definedName name="save3">#REF!</definedName>
    <definedName name="SD">[24]仮設解体!#REF!</definedName>
    <definedName name="SDATE">#REF!</definedName>
    <definedName name="sdg">[3]金建代価!#REF!</definedName>
    <definedName name="SE">[24]仮設解体!#REF!</definedName>
    <definedName name="SEIGYO">#REF!</definedName>
    <definedName name="SEKI">#REF!</definedName>
    <definedName name="SEMEN">#REF!</definedName>
    <definedName name="sencount" hidden="1">2</definedName>
    <definedName name="SET">#REF!</definedName>
    <definedName name="SETAREA">#REF!</definedName>
    <definedName name="ｓｆｇ">#REF!</definedName>
    <definedName name="SHEETNAME">#REF!</definedName>
    <definedName name="SHEETNAME2">#REF!</definedName>
    <definedName name="SHIAGE">#REF!</definedName>
    <definedName name="shrthhhhhhhh">#N/A</definedName>
    <definedName name="SHYOJI">#REF!</definedName>
    <definedName name="SIKYU">#REF!</definedName>
    <definedName name="SIKYU1">#REF!</definedName>
    <definedName name="SIRYO">#REF!</definedName>
    <definedName name="SIRYO2">#REF!</definedName>
    <definedName name="SIRYON">#REF!</definedName>
    <definedName name="SIRYON2">#REF!</definedName>
    <definedName name="sitasita" hidden="1">{#N/A,#N/A,FALSE,"Sheet16";#N/A,#N/A,FALSE,"Sheet16"}</definedName>
    <definedName name="SK">#REF!</definedName>
    <definedName name="SN">#REF!</definedName>
    <definedName name="SNAME">#REF!</definedName>
    <definedName name="SOG収納箱">#REF!</definedName>
    <definedName name="SONOTA">#REF!</definedName>
    <definedName name="SORT10" hidden="1">[5]人件費!#REF!</definedName>
    <definedName name="SORT2" hidden="1">[5]人件費!#REF!</definedName>
    <definedName name="SOUGOU" hidden="1">#REF!</definedName>
    <definedName name="SP">#N/A</definedName>
    <definedName name="SPIN">#N/A</definedName>
    <definedName name="SPIN1">#N/A</definedName>
    <definedName name="SPIN1_Select">#N/A</definedName>
    <definedName name="spin10">#N/A</definedName>
    <definedName name="SPIN10_Select">#N/A</definedName>
    <definedName name="SPIN15_select">#N/A</definedName>
    <definedName name="ＳＰＩＮ19_Ｓｅｌｅｃｔ">#N/A</definedName>
    <definedName name="SPIN2">#N/A</definedName>
    <definedName name="SPIN2_Select">#N/A</definedName>
    <definedName name="SPIN20_Select">#N/A</definedName>
    <definedName name="SPIN3">#N/A</definedName>
    <definedName name="SPIN3_Select">#N/A</definedName>
    <definedName name="spin3a_select">#N/A</definedName>
    <definedName name="spin4">#N/A</definedName>
    <definedName name="SPIN4_Select">#N/A</definedName>
    <definedName name="spin4a_select">#N/A</definedName>
    <definedName name="spin5">#N/A</definedName>
    <definedName name="SPIN5_Select">#N/A</definedName>
    <definedName name="SPIN55">#N/A</definedName>
    <definedName name="spin5a_select">#N/A</definedName>
    <definedName name="SPIN6">#N/A</definedName>
    <definedName name="SPIN6_Select">#N/A</definedName>
    <definedName name="SPIN65_SELECT">#N/A</definedName>
    <definedName name="SPIN66">#N/A</definedName>
    <definedName name="spin6a_select">#N/A</definedName>
    <definedName name="SPIN7">#N/A</definedName>
    <definedName name="SPIN7_Select">#N/A</definedName>
    <definedName name="spin7a_select">#N/A</definedName>
    <definedName name="SPIN8">#N/A</definedName>
    <definedName name="SPIN8_Select">#N/A</definedName>
    <definedName name="SPIN88">#N/A</definedName>
    <definedName name="spin8a_select">#N/A</definedName>
    <definedName name="SPIN9">#N/A</definedName>
    <definedName name="SPIN9_Select">#N/A</definedName>
    <definedName name="SPIN99">#N/A</definedName>
    <definedName name="spin9a_select">#N/A</definedName>
    <definedName name="SS">#REF!</definedName>
    <definedName name="sss">#N/A</definedName>
    <definedName name="ｓｓｓｓ" hidden="1">'[35]配管-1'!#REF!</definedName>
    <definedName name="ｓｓｓｓｓ" hidden="1">'[35]配管-1'!#REF!</definedName>
    <definedName name="ｓｓｓｓｓｓ" hidden="1">'[35]配管-1'!#REF!</definedName>
    <definedName name="ｓｓｓｓｓｓｓ" hidden="1">'[35]配管-1'!#REF!</definedName>
    <definedName name="ｓｓｓｓｓｓｓｓ" hidden="1">'[35]配管-1'!#REF!</definedName>
    <definedName name="ｓｓｓｓｓｓｓｓｓ" hidden="1">[36]複器!#REF!</definedName>
    <definedName name="ｓｓｓｓｓｓｓｓｓｓ" hidden="1">#REF!</definedName>
    <definedName name="START">#REF!</definedName>
    <definedName name="STC11D">#REF!</definedName>
    <definedName name="STC21D">#REF!</definedName>
    <definedName name="SUB0">#REF!</definedName>
    <definedName name="SUBP_1">#REF!</definedName>
    <definedName name="SUBP_2">#REF!</definedName>
    <definedName name="SUBP_3">#REF!</definedName>
    <definedName name="suuryou">#N/A</definedName>
    <definedName name="SVHLP">#REF!</definedName>
    <definedName name="SW">#N/A</definedName>
    <definedName name="SYO_1">#REF!</definedName>
    <definedName name="SYO_2">#REF!</definedName>
    <definedName name="SYO_3">#REF!</definedName>
    <definedName name="SYOUMEI">#REF!</definedName>
    <definedName name="SYULOOP">#REF!</definedName>
    <definedName name="Ｓぉ">#REF!</definedName>
    <definedName name="SそSW">#REF!</definedName>
    <definedName name="ｓぴｎ8＿せｌｋｊ">#N/A</definedName>
    <definedName name="S下SW">#REF!</definedName>
    <definedName name="S改SW">#REF!</definedName>
    <definedName name="S主SW">#REF!</definedName>
    <definedName name="S新SW">#REF!</definedName>
    <definedName name="S労少SW">#REF!</definedName>
    <definedName name="T">#REF!</definedName>
    <definedName name="T_1">#REF!</definedName>
    <definedName name="T_1_1">#REF!</definedName>
    <definedName name="T_1_2">#REF!</definedName>
    <definedName name="T_11">#REF!</definedName>
    <definedName name="T_12">#REF!</definedName>
    <definedName name="T_13">#REF!</definedName>
    <definedName name="T_2">#REF!</definedName>
    <definedName name="T_2_1">#REF!</definedName>
    <definedName name="T_21">#REF!</definedName>
    <definedName name="T_22">#REF!</definedName>
    <definedName name="T_23">#REF!</definedName>
    <definedName name="T_3">#REF!</definedName>
    <definedName name="T_31">#REF!</definedName>
    <definedName name="T_4">#REF!</definedName>
    <definedName name="T_5">#REF!</definedName>
    <definedName name="T_6">#REF!</definedName>
    <definedName name="T_7">#N/A</definedName>
    <definedName name="T_8">#N/A</definedName>
    <definedName name="T_9">#N/A</definedName>
    <definedName name="T_M1_1">#REF!</definedName>
    <definedName name="T_M1_2">#REF!</definedName>
    <definedName name="T01仮設">#REF!</definedName>
    <definedName name="T02土工">#REF!</definedName>
    <definedName name="T03地業">#REF!</definedName>
    <definedName name="T04コン">#REF!</definedName>
    <definedName name="T05型枠">#REF!</definedName>
    <definedName name="T06鉄筋">#REF!</definedName>
    <definedName name="T07鉄骨">#REF!</definedName>
    <definedName name="T08既製">#REF!</definedName>
    <definedName name="T09防水">#REF!</definedName>
    <definedName name="T10屋根">#REF!</definedName>
    <definedName name="T11石工">#REF!</definedName>
    <definedName name="T12タイ">#REF!</definedName>
    <definedName name="T13木工">#REF!</definedName>
    <definedName name="T14金属">#REF!</definedName>
    <definedName name="T15左官">#REF!</definedName>
    <definedName name="T16木建">#REF!</definedName>
    <definedName name="T17金建">#REF!</definedName>
    <definedName name="T18硝子">#REF!</definedName>
    <definedName name="T19塗装">#REF!</definedName>
    <definedName name="T20内外">#REF!</definedName>
    <definedName name="T21ユニ">#REF!</definedName>
    <definedName name="T22雑工">#REF!</definedName>
    <definedName name="T23電気">#REF!</definedName>
    <definedName name="T24水道">#REF!</definedName>
    <definedName name="T25解体">#REF!</definedName>
    <definedName name="T26発生">#REF!</definedName>
    <definedName name="TAISIN">#REF!</definedName>
    <definedName name="TANKA">#REF!</definedName>
    <definedName name="TANKA_1">#N/A</definedName>
    <definedName name="tazima">#REF!</definedName>
    <definedName name="TEK7KX1">#REF!</definedName>
    <definedName name="TEK7KX2">#REF!</definedName>
    <definedName name="TEK7UX1">#REF!</definedName>
    <definedName name="TEK7UX2">#REF!</definedName>
    <definedName name="TEKK1">#REF!</definedName>
    <definedName name="TEKK10">#REF!</definedName>
    <definedName name="TEKK1D">#REF!</definedName>
    <definedName name="TEKK1DN">#REF!</definedName>
    <definedName name="TEKK1DY">#REF!</definedName>
    <definedName name="TEKK5">#REF!</definedName>
    <definedName name="TEKK7">#REF!</definedName>
    <definedName name="TEKK7C">#REF!</definedName>
    <definedName name="TEKK7D">#REF!</definedName>
    <definedName name="TEKK7KY">#REF!</definedName>
    <definedName name="TEKK7U">#REF!</definedName>
    <definedName name="TEKK7UY">#REF!</definedName>
    <definedName name="test">#N/A</definedName>
    <definedName name="test02">#N/A</definedName>
    <definedName name="TESU">#REF!</definedName>
    <definedName name="TF">[13]代価表01!#REF!</definedName>
    <definedName name="TG">[24]仮設解体!#REF!</definedName>
    <definedName name="ＴＧＢ">[3]仮設解体!#REF!</definedName>
    <definedName name="ＴＧＢＦＲ">[3]仮設解体!#REF!</definedName>
    <definedName name="ＴＧＨじ">[3]仮設解体!#REF!</definedName>
    <definedName name="tgu">[3]金建代価!#REF!</definedName>
    <definedName name="tgy">[3]仮設解体!#REF!</definedName>
    <definedName name="ＴＧびＫ">[3]仮設解体!#REF!</definedName>
    <definedName name="ＴＧぶ">[3]仮設解体!#REF!</definedName>
    <definedName name="thj">#N/A</definedName>
    <definedName name="TIND1">#REF!</definedName>
    <definedName name="TITLE">[13]代価表01!#REF!</definedName>
    <definedName name="TIVF0.65_4C">#REF!</definedName>
    <definedName name="TJ">#REF!</definedName>
    <definedName name="tji">#N/A</definedName>
    <definedName name="TK">#REF!</definedName>
    <definedName name="TKT">#REF!</definedName>
    <definedName name="TL">#N/A</definedName>
    <definedName name="TO">#REF!</definedName>
    <definedName name="tomisiro">#N/A</definedName>
    <definedName name="TOSA_1">#REF!</definedName>
    <definedName name="TOSA_2">#REF!</definedName>
    <definedName name="TOSI1">#REF!</definedName>
    <definedName name="TOSI2">#REF!</definedName>
    <definedName name="TOV0.65_2C_FEP">#REF!</definedName>
    <definedName name="TOV0.65_2C_ﾋﾟｯﾄ">#REF!</definedName>
    <definedName name="TP">[13]代価表01!#REF!</definedName>
    <definedName name="ｔｑ" hidden="1">[37]代価表01!#REF!</definedName>
    <definedName name="ｔｒｇｔ">#N/A</definedName>
    <definedName name="trhts">#N/A</definedName>
    <definedName name="TT">#REF!</definedName>
    <definedName name="ｔｔｔ" hidden="1">[38]複合器具!#REF!</definedName>
    <definedName name="ｔｔｔｔｔ" hidden="1">[39]複器!#REF!</definedName>
    <definedName name="TU">[24]仮設解体!#REF!</definedName>
    <definedName name="TV">[24]仮設解体!#REF!</definedName>
    <definedName name="ty">[3]仮設解体!#REF!</definedName>
    <definedName name="tyu">[3]仮設解体!#REF!</definedName>
    <definedName name="ＴぐＪＨ" hidden="1">[3]金建代価!#REF!</definedName>
    <definedName name="ＴっＧＨＪき">[3]仮設解体!#REF!</definedName>
    <definedName name="U">#REF!</definedName>
    <definedName name="U_1">#N/A</definedName>
    <definedName name="U_10">#N/A</definedName>
    <definedName name="U_11">#N/A</definedName>
    <definedName name="U_12">#N/A</definedName>
    <definedName name="U_13">#N/A</definedName>
    <definedName name="U_14">#N/A</definedName>
    <definedName name="U_15">#N/A</definedName>
    <definedName name="U_16">#N/A</definedName>
    <definedName name="U_17">#N/A</definedName>
    <definedName name="U_18">#N/A</definedName>
    <definedName name="U_19">#N/A</definedName>
    <definedName name="U_2">#N/A</definedName>
    <definedName name="U_20">#N/A</definedName>
    <definedName name="U_21">#N/A</definedName>
    <definedName name="U_22">#N/A</definedName>
    <definedName name="U_23">#N/A</definedName>
    <definedName name="U_24">#N/A</definedName>
    <definedName name="U_25">#N/A</definedName>
    <definedName name="U_26">#N/A</definedName>
    <definedName name="U_27">#N/A</definedName>
    <definedName name="U_28">#N/A</definedName>
    <definedName name="U_29">#N/A</definedName>
    <definedName name="U_3">#N/A</definedName>
    <definedName name="U_30">#N/A</definedName>
    <definedName name="U_31">#N/A</definedName>
    <definedName name="U_32">#N/A</definedName>
    <definedName name="U_33">#N/A</definedName>
    <definedName name="U_34">#N/A</definedName>
    <definedName name="U_35">#N/A</definedName>
    <definedName name="U_36">#N/A</definedName>
    <definedName name="U_37">#N/A</definedName>
    <definedName name="U_38">#N/A</definedName>
    <definedName name="U_39">#N/A</definedName>
    <definedName name="U_4">#N/A</definedName>
    <definedName name="U_40">#N/A</definedName>
    <definedName name="U_41">#N/A</definedName>
    <definedName name="U_42">#N/A</definedName>
    <definedName name="U_43">#N/A</definedName>
    <definedName name="U_44">#N/A</definedName>
    <definedName name="U_45">#N/A</definedName>
    <definedName name="U_46">#N/A</definedName>
    <definedName name="U_47">#N/A</definedName>
    <definedName name="U_48">#N/A</definedName>
    <definedName name="U_49">#N/A</definedName>
    <definedName name="U_5">#N/A</definedName>
    <definedName name="U_50">#N/A</definedName>
    <definedName name="U_51">#N/A</definedName>
    <definedName name="U_52">#N/A</definedName>
    <definedName name="U_53">#N/A</definedName>
    <definedName name="U_54">#N/A</definedName>
    <definedName name="U_55">#N/A</definedName>
    <definedName name="U_56">#N/A</definedName>
    <definedName name="U_57">#N/A</definedName>
    <definedName name="U_58">#N/A</definedName>
    <definedName name="U_59">#N/A</definedName>
    <definedName name="U_6">#N/A</definedName>
    <definedName name="U_60">#N/A</definedName>
    <definedName name="U_61">#N/A</definedName>
    <definedName name="U_62">#N/A</definedName>
    <definedName name="U_63">#N/A</definedName>
    <definedName name="U_64">#N/A</definedName>
    <definedName name="U_65">#N/A</definedName>
    <definedName name="U_66">#N/A</definedName>
    <definedName name="U_67">#N/A</definedName>
    <definedName name="U_7">#N/A</definedName>
    <definedName name="U_8">#N/A</definedName>
    <definedName name="U_9">#N/A</definedName>
    <definedName name="U･V･BS_ﾌﾞｰｽﾀｰ">#REF!</definedName>
    <definedName name="Ｕ１型側溝">#REF!</definedName>
    <definedName name="UB">[24]仮設解体!#REF!</definedName>
    <definedName name="UES10D">#REF!</definedName>
    <definedName name="uh">#REF!</definedName>
    <definedName name="UJ">[24]仮設解体!#REF!</definedName>
    <definedName name="UKK">#REF!</definedName>
    <definedName name="UN">[24]仮設解体!#REF!</definedName>
    <definedName name="UP">#REF!</definedName>
    <definedName name="Ｕ型">#REF!</definedName>
    <definedName name="Ｕ型設置">#REF!</definedName>
    <definedName name="Ｕ型側溝">#REF!</definedName>
    <definedName name="Ｕ型擁壁">#REF!</definedName>
    <definedName name="V">#REF!</definedName>
    <definedName name="V_1">#REF!</definedName>
    <definedName name="V_2">#REF!</definedName>
    <definedName name="V_3">#REF!</definedName>
    <definedName name="V_4">#N/A</definedName>
    <definedName name="ＶＢんＭ">[3]仮設解体!#REF!</definedName>
    <definedName name="VF">[24]仮設解体!#REF!</definedName>
    <definedName name="VT">[24]仮設解体!#REF!</definedName>
    <definedName name="vy">[3]仮設解体!#REF!</definedName>
    <definedName name="w" hidden="1">#REF!</definedName>
    <definedName name="ｗ＿">#REF!</definedName>
    <definedName name="W_1">#REF!</definedName>
    <definedName name="W_10">#REF!</definedName>
    <definedName name="W_11">#REF!</definedName>
    <definedName name="W_12">#REF!</definedName>
    <definedName name="W_13">#REF!</definedName>
    <definedName name="W_14">#REF!</definedName>
    <definedName name="W_15">#REF!</definedName>
    <definedName name="W_2">#REF!</definedName>
    <definedName name="W_3">#REF!</definedName>
    <definedName name="W_4">#REF!</definedName>
    <definedName name="W_5">#REF!</definedName>
    <definedName name="W_50">#REF!</definedName>
    <definedName name="W_6">#REF!</definedName>
    <definedName name="W_7">#REF!</definedName>
    <definedName name="W_70">#REF!</definedName>
    <definedName name="W_8">#REF!</definedName>
    <definedName name="W_9">#REF!</definedName>
    <definedName name="WA_1">#N/A</definedName>
    <definedName name="WA_2">#N/A</definedName>
    <definedName name="WA_3">#N/A</definedName>
    <definedName name="WA_4">#N/A</definedName>
    <definedName name="WD">#REF!</definedName>
    <definedName name="ＷＤ７">#REF!</definedName>
    <definedName name="ＷＤ８">#REF!</definedName>
    <definedName name="WE">[24]仮設解体!#REF!</definedName>
    <definedName name="wer">[3]仮設解体!#REF!</definedName>
    <definedName name="WI">[24]仮設解体!#REF!</definedName>
    <definedName name="wrn.１７." hidden="1">{#N/A,#N/A,FALSE,"Sheet16";#N/A,#N/A,FALSE,"Sheet16"}</definedName>
    <definedName name="wrn.18." hidden="1">{#N/A,#N/A,FALSE,"Sheet16";#N/A,#N/A,FALSE,"Sheet16"}</definedName>
    <definedName name="wrn.20." hidden="1">{#N/A,#N/A,FALSE,"Sheet16";#N/A,#N/A,FALSE,"Sheet16"}</definedName>
    <definedName name="wrn.41代価印刷." hidden="1">{"41代価表",#N/A,FALSE,"41保温";"41一覧表",#N/A,FALSE,"41保温"}</definedName>
    <definedName name="wrn.42代価印刷." hidden="1">{"42代価表",#N/A,FALSE,"42塗装";"42一覧表",#N/A,FALSE,"42塗装"}</definedName>
    <definedName name="wrn.49代価印刷." hidden="1">{"49代価表",#N/A,FALSE,"49衛生";"49一覧表",#N/A,FALSE,"49衛生"}</definedName>
    <definedName name="wrn.501代価印刷." hidden="1">{"50-1代価表",#N/A,FALSE,"50-1給水弁桝";"50-1一覧表",#N/A,FALSE,"50-1給水弁桝"}</definedName>
    <definedName name="wrn.50代価印刷." hidden="1">{"50代価表",#N/A,FALSE,"50給水";"50一覧表",#N/A,FALSE,"50給水"}</definedName>
    <definedName name="wrn.511代価印刷." hidden="1">{"51-1代価表",#N/A,FALSE,"51-1排水桝";"51-1一覧表",#N/A,FALSE,"51-1排水桝"}</definedName>
    <definedName name="wrn.512代価印刷." hidden="1">{"51-2代価表",#N/A,FALSE,"51-2衛生集計";"51-2一覧表",#N/A,FALSE,"51-2衛生集計"}</definedName>
    <definedName name="wrn.51代価印刷." hidden="1">{"51代価表",#N/A,FALSE,"51排水";"51一覧表",#N/A,FALSE,"51排水"}</definedName>
    <definedName name="wrn.53代価印刷." hidden="1">{"53代価表",#N/A,FALSE,"53給湯";"53一覧表",#N/A,FALSE,"53給湯"}</definedName>
    <definedName name="wrn.55代価印刷." hidden="1">{"55代価表",#N/A,FALSE,"55空調機器";"55一覧表",#N/A,FALSE,"55空調機器"}</definedName>
    <definedName name="wrn.561代価印刷." hidden="1">{"561代価表",#N/A,FALSE,"56-1風道付属品";"56-1一覧表",#N/A,FALSE,"56-1風道付属品"}</definedName>
    <definedName name="wrn.56代価印刷." hidden="1">{"56代価表",#N/A,FALSE,"56風道";"56一覧表",#N/A,FALSE,"56風道"}</definedName>
    <definedName name="wrn.57代価印刷." hidden="1">{"57代価表",#N/A,FALSE,"57配管付属品";"57一覧表",#N/A,FALSE,"57配管付属品"}</definedName>
    <definedName name="wrn.list." hidden="1">{#N/A,#N/A,FALSE,"集計"}</definedName>
    <definedName name="wrn.印刷." hidden="1">{"44)～46)一覧表印刷",#N/A,FALSE,"44)～46)";"44)～46)代価表印刷",#N/A,FALSE,"44)～46)"}</definedName>
    <definedName name="wrn.玉代40114093印刷." hidden="1">{"1)～27)一覧表",#N/A,FALSE,"1)～27)";"1)～27)代価表",#N/A,FALSE,"1)～27)"}</definedName>
    <definedName name="wrn.玉代50415051印刷." hidden="1">{"47)48)一覧表",#N/A,FALSE,"47)､48)";"47)48)代価表",#N/A,FALSE,"47)､48)"}</definedName>
    <definedName name="wrn.玉代51115141印刷." hidden="1">{"49)～52)代価表",#N/A,FALSE,"49)～52)";"49)～52)一覧表",#N/A,FALSE,"49)～52)"}</definedName>
    <definedName name="wrn.玉代5151印刷." hidden="1">{"53)一覧表",#N/A,FALSE,"53)";"53)代価表",#N/A,FALSE,"53)"}</definedName>
    <definedName name="wrn.玉代51615163印刷." hidden="1">{"54)～56)一覧表",#N/A,FALSE,"54)～56)";"５４）～56)代価表",#N/A,FALSE,"54)～56)"}</definedName>
    <definedName name="wrn.種目印刷." hidden="1">{"種目１",#N/A,FALSE,"種目";"種目２",#N/A,FALSE,"種目"}</definedName>
    <definedName name="wrn.代価印刷." hidden="1">{"代価表",#N/A,FALSE,"40配管";"一覧表",#N/A,FALSE,"40配管"}</definedName>
    <definedName name="ＷＳ">[3]金建代価!#REF!</definedName>
    <definedName name="ＷＳＭ">[3]仮設解体!#REF!</definedName>
    <definedName name="ＷＳＸ">[3]仮設解体!#REF!</definedName>
    <definedName name="ｗｗｗ" hidden="1">[1]人件費!#REF!</definedName>
    <definedName name="ｗｗｗｗ" hidden="1">[3]金建代価!#REF!</definedName>
    <definedName name="Ｗゆ">[3]仮設解体!#REF!</definedName>
    <definedName name="x">#REF!</definedName>
    <definedName name="X109..AJ130_">#N/A</definedName>
    <definedName name="X136..AJ157_">#REF!</definedName>
    <definedName name="X163..AJ184_">#REF!</definedName>
    <definedName name="X189..AJ210_">#REF!</definedName>
    <definedName name="X215..AJ236_">#REF!</definedName>
    <definedName name="X240..AJ262_">#REF!</definedName>
    <definedName name="X3..AJ25_">#REF!</definedName>
    <definedName name="X30..AJ51_">#REF!</definedName>
    <definedName name="X57..AJ78_">#REF!</definedName>
    <definedName name="x5X1368">[40]地権者別!#REF!</definedName>
    <definedName name="X83..AJ104_">#REF!</definedName>
    <definedName name="XA_1">#N/A</definedName>
    <definedName name="XB_1">#N/A</definedName>
    <definedName name="XB_2">#N/A</definedName>
    <definedName name="XB_3">#N/A</definedName>
    <definedName name="XB_4">#N/A</definedName>
    <definedName name="XB_5">#N/A</definedName>
    <definedName name="XB_6">#N/A</definedName>
    <definedName name="XB_7">#N/A</definedName>
    <definedName name="xc">[3]仮設解体!#REF!</definedName>
    <definedName name="ＸＣＶＧＴ">#REF!</definedName>
    <definedName name="XD_1">#N/A</definedName>
    <definedName name="ＸＰＴ">#REF!</definedName>
    <definedName name="XR">[24]仮設解体!#REF!</definedName>
    <definedName name="xt">[3]金建代価!#REF!</definedName>
    <definedName name="ｘｘ" hidden="1">[5]人件費!#REF!</definedName>
    <definedName name="xxx">#REF!</definedName>
    <definedName name="xxxx">#REF!</definedName>
    <definedName name="xxxxx">#REF!</definedName>
    <definedName name="xxxxxx">#REF!</definedName>
    <definedName name="xxxxxxx">#REF!</definedName>
    <definedName name="xxxxxxxx">#REF!</definedName>
    <definedName name="xxxxxxxxx">#REF!</definedName>
    <definedName name="xxxxxxxxxx">#REF!</definedName>
    <definedName name="xxxxxxxxxxx">#REF!</definedName>
    <definedName name="XZ">#REF!</definedName>
    <definedName name="Y">#REF!</definedName>
    <definedName name="Y_1">#REF!</definedName>
    <definedName name="Y_10">#REF!</definedName>
    <definedName name="Y_11">#REF!</definedName>
    <definedName name="Y_12">#REF!</definedName>
    <definedName name="Y_2">#REF!</definedName>
    <definedName name="Y_20">#REF!</definedName>
    <definedName name="Y_3">#REF!</definedName>
    <definedName name="Y_30">#REF!</definedName>
    <definedName name="Y_31">#REF!</definedName>
    <definedName name="Y_32">#REF!</definedName>
    <definedName name="Y_4">#REF!</definedName>
    <definedName name="Y_5">#REF!</definedName>
    <definedName name="Y_6">#REF!</definedName>
    <definedName name="Y_7">#REF!</definedName>
    <definedName name="Y_8">#REF!</definedName>
    <definedName name="Y_9">#REF!</definedName>
    <definedName name="Y_MENU">#REF!</definedName>
    <definedName name="ya">#N/A</definedName>
    <definedName name="YA_1">#N/A</definedName>
    <definedName name="YA_2">#N/A</definedName>
    <definedName name="YA_3">#N/A</definedName>
    <definedName name="YA_4">#N/A</definedName>
    <definedName name="YAITA">#REF!</definedName>
    <definedName name="YAITA1">#REF!</definedName>
    <definedName name="YAITA2">#REF!</definedName>
    <definedName name="YB_1">#N/A</definedName>
    <definedName name="YB_2">#N/A</definedName>
    <definedName name="YB_3">#N/A</definedName>
    <definedName name="YB_4">#N/A</definedName>
    <definedName name="YB_5">#N/A</definedName>
    <definedName name="YB_6">#N/A</definedName>
    <definedName name="YB_7">#N/A</definedName>
    <definedName name="YB_8">#N/A</definedName>
    <definedName name="YB_9">#N/A</definedName>
    <definedName name="YC">[24]仮設解体!#REF!</definedName>
    <definedName name="YC_1">#N/A</definedName>
    <definedName name="YC_2">#N/A</definedName>
    <definedName name="YD_1">#N/A</definedName>
    <definedName name="YH">#REF!</definedName>
    <definedName name="ＹＨＢ">[3]仮設解体!#REF!</definedName>
    <definedName name="ＹＨＢＴ">[3]仮設解体!#REF!</definedName>
    <definedName name="ＹＨＮ">[3]仮設解体!#REF!</definedName>
    <definedName name="ＹＨっＧっＫ">[3]仮設解体!#REF!</definedName>
    <definedName name="ＹＨんＢぎ">[3]仮設解体!#REF!</definedName>
    <definedName name="ＹＨんＢちゅ">[3]金建代価!#REF!</definedName>
    <definedName name="ＹＨんきい">[3]仮設解体!#REF!</definedName>
    <definedName name="ＹＨんぶＫ">[3]仮設解体!#REF!</definedName>
    <definedName name="ＹＪこお">[3]仮設解体!#REF!</definedName>
    <definedName name="YN">#REF!</definedName>
    <definedName name="YNC">#REF!</definedName>
    <definedName name="YNDOK">#REF!</definedName>
    <definedName name="YNE">#REF!</definedName>
    <definedName name="YNF">#REF!</definedName>
    <definedName name="YNH">#REF!</definedName>
    <definedName name="YNKCON">#REF!</definedName>
    <definedName name="YNKCON2">#REF!</definedName>
    <definedName name="YNKE">#REF!</definedName>
    <definedName name="YNKNM">#REF!</definedName>
    <definedName name="YNKOU">#REF!</definedName>
    <definedName name="YNKUSS11">#REF!</definedName>
    <definedName name="YNKUSS2">#REF!</definedName>
    <definedName name="YNKX">#REF!</definedName>
    <definedName name="YNOPN">#REF!</definedName>
    <definedName name="YNP11">#REF!</definedName>
    <definedName name="YNP11C">#REF!</definedName>
    <definedName name="YNP11D">#REF!</definedName>
    <definedName name="YNP21C">#REF!</definedName>
    <definedName name="YNP21D">#REF!</definedName>
    <definedName name="YNP21J">#REF!</definedName>
    <definedName name="YNS11">#REF!</definedName>
    <definedName name="YNTEK1">#REF!</definedName>
    <definedName name="YNTEK10">#REF!</definedName>
    <definedName name="YNTEK5">#REF!</definedName>
    <definedName name="YNTEK7C">#REF!</definedName>
    <definedName name="YNTK7D">#REF!</definedName>
    <definedName name="YNTK7KX">#REF!</definedName>
    <definedName name="YNTK7KY">#REF!</definedName>
    <definedName name="YNTK7UX">#REF!</definedName>
    <definedName name="YNTK7UY">#REF!</definedName>
    <definedName name="YNV1">#REF!</definedName>
    <definedName name="YNYAI1">#REF!</definedName>
    <definedName name="YNYAI2">#REF!</definedName>
    <definedName name="YOKO">#REF!</definedName>
    <definedName name="YOKO2">#REF!</definedName>
    <definedName name="YOMU">#REF!</definedName>
    <definedName name="YOSODIR">#REF!</definedName>
    <definedName name="YOTO">#REF!</definedName>
    <definedName name="YSV">[41]体系!#REF!</definedName>
    <definedName name="YU_1">#N/A</definedName>
    <definedName name="YUKO">#REF!</definedName>
    <definedName name="ｙｙ" hidden="1">#REF!</definedName>
    <definedName name="ｙｙｙ" hidden="1">#REF!</definedName>
    <definedName name="ｙｙｙｙ" hidden="1">#REF!</definedName>
    <definedName name="ＹじＫんＧ">[3]仮設解体!#REF!</definedName>
    <definedName name="Ｙひ">[3]仮設解体!#REF!</definedName>
    <definedName name="ｚ">#REF!</definedName>
    <definedName name="Z_1">#N/A</definedName>
    <definedName name="Z_1017F3C0_A0E0_11D3_B386_000039AC8715_.wvu.PrintArea" hidden="1">#REF!</definedName>
    <definedName name="Z_2">#N/A</definedName>
    <definedName name="Z_3">#REF!</definedName>
    <definedName name="Z_4">#REF!</definedName>
    <definedName name="Z_5">#REF!</definedName>
    <definedName name="Z_6">#REF!</definedName>
    <definedName name="Z_78198781_9C1D_11D3_B227_00507000D327_.wvu.PrintArea" hidden="1">#REF!</definedName>
    <definedName name="Z_CA13CC60_A0BB_11D3_B227_00507000D327_.wvu.PrintArea" hidden="1">#REF!</definedName>
    <definedName name="ZA">#REF!</definedName>
    <definedName name="ＺＣんぼ">#REF!</definedName>
    <definedName name="ZE">[24]仮設解体!#REF!</definedName>
    <definedName name="zi">#REF!</definedName>
    <definedName name="ZOSA_1">#REF!</definedName>
    <definedName name="ZOSA_2">#REF!</definedName>
    <definedName name="ZOSA_3">#REF!</definedName>
    <definedName name="ZW">[24]仮設解体!#REF!</definedName>
    <definedName name="ＺＸ">[3]仮設解体!#REF!</definedName>
    <definedName name="zxc">[3]仮設解体!#REF!</definedName>
    <definedName name="zyukyo">#REF!</definedName>
    <definedName name="zzzzz">#REF!</definedName>
    <definedName name="α１">#REF!</definedName>
    <definedName name="α２">#REF!</definedName>
    <definedName name="π">3.141592654</definedName>
    <definedName name="ア">#REF!</definedName>
    <definedName name="あ">#REF!</definedName>
    <definedName name="ｱ1">#REF!</definedName>
    <definedName name="あ１">#REF!</definedName>
    <definedName name="あ１A1">#REF!</definedName>
    <definedName name="あ２４９">#REF!</definedName>
    <definedName name="ｱ733">#REF!</definedName>
    <definedName name="あＤＦＧ">#REF!</definedName>
    <definedName name="あＪ">#REF!</definedName>
    <definedName name="あJ18">#REF!</definedName>
    <definedName name="あｑ">#REF!</definedName>
    <definedName name="あｓｄ">#REF!</definedName>
    <definedName name="あＳＤＦＧＨ">#REF!</definedName>
    <definedName name="あｗ">#REF!</definedName>
    <definedName name="ああ">#REF!</definedName>
    <definedName name="あああ">#REF!</definedName>
    <definedName name="アアアア">#REF!</definedName>
    <definedName name="ああああ">#REF!</definedName>
    <definedName name="あああああ" hidden="1">{#N/A,#N/A,FALSE,"Sheet16";#N/A,#N/A,FALSE,"Sheet16"}</definedName>
    <definedName name="ああああああ」">#REF!</definedName>
    <definedName name="あああああああ">#REF!</definedName>
    <definedName name="あああああああああああああ" hidden="1">[42]電気数量!#REF!</definedName>
    <definedName name="ああっｓ">#REF!</definedName>
    <definedName name="あい">#REF!</definedName>
    <definedName name="あいう">#N/A</definedName>
    <definedName name="あいうえお">#REF!</definedName>
    <definedName name="あいうえおか">#REF!</definedName>
    <definedName name="あいうえおかき">#REF!</definedName>
    <definedName name="あうお">#REF!</definedName>
    <definedName name="あしば1">#REF!</definedName>
    <definedName name="あしば2">#REF!</definedName>
    <definedName name="アスカーブ">#REF!</definedName>
    <definedName name="ｱｽﾌｧﾙﾄ">#REF!</definedName>
    <definedName name="ｱｽﾌｧﾙﾄ2">#REF!</definedName>
    <definedName name="ｱｽﾌｧﾙﾄ殻処理">[31]基礎単価!#REF!</definedName>
    <definedName name="ｱｽﾌｧﾙﾄ舗装・ｔ5">#REF!</definedName>
    <definedName name="ｱｽﾌｧﾙﾄ舗装切断">[31]基礎単価!#REF!</definedName>
    <definedName name="ｱｽﾍﾞｽﾄ現場経費">#REF!</definedName>
    <definedName name="ｱｽﾍﾞｽﾄ現場経費合計">#REF!</definedName>
    <definedName name="ｱｽﾍﾞｽﾄ工事原価">#REF!</definedName>
    <definedName name="ｱｽﾍﾞｽﾄ工事原価合計">#REF!</definedName>
    <definedName name="ｱｽﾍﾞｽﾄ純工">#REF!</definedName>
    <definedName name="ｱｽﾍﾞｽﾄ純工合計">#REF!</definedName>
    <definedName name="ｱｽﾍﾞｽﾄ直工">#REF!</definedName>
    <definedName name="ｱｽﾍﾞｽﾄ直工合計">#REF!</definedName>
    <definedName name="ｱｽﾍﾞｽﾄ直工合計２">#REF!</definedName>
    <definedName name="ｱｽﾍﾞｽﾄ変更直工">#REF!</definedName>
    <definedName name="ｱｯﾌﾟｺﾝ_2P15A×2">#REF!</definedName>
    <definedName name="ｱｯﾌﾟｺﾝ_TEL">#REF!</definedName>
    <definedName name="アップコンセント2P15A×2">#REF!</definedName>
    <definedName name="アホ">#REF!</definedName>
    <definedName name="ｱﾙﾐｹｰﾌﾞﾙﾗｯｸ_Ｌ型分岐W_200">#REF!</definedName>
    <definedName name="ｱﾙﾐｹｰﾌﾞﾙﾗｯｸ_Ｌ型分岐W_500">#REF!</definedName>
    <definedName name="ｱﾙﾐｹｰﾌﾞﾙﾗｯｸW_200">#REF!</definedName>
    <definedName name="ｱﾙﾐｹｰﾌﾞﾙﾗｯｸW_500">#REF!</definedName>
    <definedName name="ｱﾙﾐｻｯｼ">#REF!</definedName>
    <definedName name="アルミ雨戸仕訳書">#REF!</definedName>
    <definedName name="ｱﾙﾐ建具">'[43]#REF'!#REF!</definedName>
    <definedName name="ｱﾙﾐ建付ﾋ">#N/A</definedName>
    <definedName name="ｱﾙﾐ原">#REF!</definedName>
    <definedName name="アルミ製建具小小計１">#REF!</definedName>
    <definedName name="ｱﾙﾐ変">#REF!</definedName>
    <definedName name="あんＴ">#REF!</definedName>
    <definedName name="アンテイ1">#REF!</definedName>
    <definedName name="アンハイ1">#REF!</definedName>
    <definedName name="アンハイ2">#REF!</definedName>
    <definedName name="アンハイ3">#REF!</definedName>
    <definedName name="アンハイ4">#REF!</definedName>
    <definedName name="アンハイ5">#REF!</definedName>
    <definedName name="アンプ架">#REF!</definedName>
    <definedName name="あ表">#REF!</definedName>
    <definedName name="ぃ" hidden="1">#REF!</definedName>
    <definedName name="い">#REF!</definedName>
    <definedName name="い8">#REF!</definedName>
    <definedName name="いＫ">[3]仮設解体!#REF!</definedName>
    <definedName name="いＫＪＨ">[3]仮設解体!#REF!</definedName>
    <definedName name="いＫＭふい">[3]仮設解体!#REF!</definedName>
    <definedName name="いＫむ">[3]仮設解体!#REF!</definedName>
    <definedName name="いＭＪＨＢＴ">[3]仮設解体!#REF!</definedName>
    <definedName name="ぃＹＲＳ">#REF!</definedName>
    <definedName name="いい">#N/A</definedName>
    <definedName name="いいい">#N/A</definedName>
    <definedName name="いいいい">#N/A</definedName>
    <definedName name="いいいいい">#N/A</definedName>
    <definedName name="いいいいいい">#N/A</definedName>
    <definedName name="いいいいいいい">#N/A</definedName>
    <definedName name="いいいいいいいい">#N/A</definedName>
    <definedName name="いいいいいいいいい">#N/A</definedName>
    <definedName name="いいいいいいいいいい">#N/A</definedName>
    <definedName name="いいいいいいいいいいい">#N/A</definedName>
    <definedName name="いおＬき">[3]仮設解体!#REF!</definedName>
    <definedName name="いきゅＪ">[3]仮設解体!#REF!</definedName>
    <definedName name="いくＹＨ">[3]仮設解体!#REF!</definedName>
    <definedName name="いくＹＨＪ">[3]仮設解体!#REF!</definedName>
    <definedName name="いっＬこ">[3]仮設解体!#REF!</definedName>
    <definedName name="イッパン1">#REF!</definedName>
    <definedName name="イッパン2">#REF!</definedName>
    <definedName name="ｲﾍﾞﾝﾄ用盤">#REF!</definedName>
    <definedName name="いれい">#N/A</definedName>
    <definedName name="ｲﾝｻﾂ">#REF!</definedName>
    <definedName name="ｲﾝﾀｰﾎﾝ_親機_12局用">#REF!</definedName>
    <definedName name="ｲﾝﾀｰﾎﾝ_副親機_13局用">#REF!</definedName>
    <definedName name="ｲﾝﾀｰﾎﾝ12局">#REF!</definedName>
    <definedName name="ぅ" hidden="1">[1]人件費!#REF!</definedName>
    <definedName name="う">#REF!</definedName>
    <definedName name="うｊｃｆ">#REF!</definedName>
    <definedName name="うＪＫＮＹＨ">[3]仮設解体!#REF!</definedName>
    <definedName name="うＫっＭＢふ">[3]仮設解体!#REF!</definedName>
    <definedName name="うＮＹＴ">[3]仮設解体!#REF!</definedName>
    <definedName name="うＹＴＮ">[3]仮設解体!#REF!</definedName>
    <definedName name="ういＫっＪ">[3]仮設解体!#REF!</definedName>
    <definedName name="うううう" hidden="1">[44]内訳書!#REF!</definedName>
    <definedName name="うぇＹ">#REF!</definedName>
    <definedName name="う゛お">[3]仮設解体!#REF!</definedName>
    <definedName name="うく">[3]仮設解体!#REF!</definedName>
    <definedName name="うこおぃＪ">[3]金建代価!#REF!</definedName>
    <definedName name="うっＫＨ">[3]仮設解体!#REF!</definedName>
    <definedName name="うよＬきＪ">[3]仮設解体!#REF!</definedName>
    <definedName name="うら２" hidden="1">#REF!</definedName>
    <definedName name="うんＧちゅ">[3]仮設解体!#REF!</definedName>
    <definedName name="うんＴＧ">[3]仮設解体!#REF!</definedName>
    <definedName name="ぇ">[3]仮設解体!#REF!</definedName>
    <definedName name="え">#REF!</definedName>
    <definedName name="えＤ">[3]仮設解体!#REF!</definedName>
    <definedName name="えＤＣ">[3]仮設解体!#REF!</definedName>
    <definedName name="えＤＣお">[3]仮設解体!#REF!</definedName>
    <definedName name="えＤぐＪＨ">[3]仮設解体!#REF!</definedName>
    <definedName name="えＲ">[3]仮設解体!#REF!</definedName>
    <definedName name="ｴｲﾁﾜﾝ">#REF!</definedName>
    <definedName name="えうＪひい">[3]仮設解体!#REF!</definedName>
    <definedName name="ええ" hidden="1">[1]人件費!#REF!</definedName>
    <definedName name="えええ">#N/A</definedName>
    <definedName name="ええええｄ">#N/A</definedName>
    <definedName name="エキスパン">IF(OR(立木移転体積="",立木移転内外=""),TRUE,FALSE)</definedName>
    <definedName name="ｴｽﾜﾝ">#REF!</definedName>
    <definedName name="エルガタ1">#REF!</definedName>
    <definedName name="エルガタ2">#REF!</definedName>
    <definedName name="エルガタ3">#REF!</definedName>
    <definedName name="エルガタ4">#REF!</definedName>
    <definedName name="ぉ" hidden="1">#REF!</definedName>
    <definedName name="お">#REF!</definedName>
    <definedName name="ぉＫＭＨ">[3]仮設解体!#REF!</definedName>
    <definedName name="おＬＫっＭＨ">[3]仮設解体!#REF!</definedName>
    <definedName name="おＬきＭＨ">[3]仮設解体!#REF!</definedName>
    <definedName name="おＬじゅＭ">[3]仮設解体!#REF!</definedName>
    <definedName name="おＬっＫＪ">[3]仮設解体!#REF!</definedName>
    <definedName name="おＬっＫっＭ">[3]仮設解体!#REF!</definedName>
    <definedName name="ぉｐ">#REF!</definedName>
    <definedName name="おｐ">#REF!</definedName>
    <definedName name="おい">[3]仮設解体!#REF!</definedName>
    <definedName name="おいＪ">[3]仮設解体!#REF!</definedName>
    <definedName name="おいいっＫＨ">[3]仮設解体!#REF!</definedName>
    <definedName name="おいうＪ">[3]仮設解体!#REF!</definedName>
    <definedName name="ぉいうＹ">[3]仮設解体!#REF!</definedName>
    <definedName name="おぃくＪ">[3]仮設解体!#REF!</definedName>
    <definedName name="おううＭ">[3]仮設解体!#REF!</definedName>
    <definedName name="おお">#REF!</definedName>
    <definedName name="おき">[3]仮設解体!#REF!</definedName>
    <definedName name="オキカエ1">#REF!</definedName>
    <definedName name="が">[45]鏡!#REF!</definedName>
    <definedName name="カーテンウォール少々計">#REF!</definedName>
    <definedName name="ｶｰﾃﾝﾎﾞｯｸｽ">#REF!</definedName>
    <definedName name="ｶｰﾃﾝ現場経費">#REF!</definedName>
    <definedName name="ｶｰﾃﾝ現場経費合計">#REF!</definedName>
    <definedName name="ｶｰﾃﾝ工事原価">#REF!</definedName>
    <definedName name="ｶｰﾃﾝ工事原価合計">#REF!</definedName>
    <definedName name="ｶｰﾃﾝ純工">#REF!</definedName>
    <definedName name="ｶｰﾃﾝ純工合計">#REF!</definedName>
    <definedName name="ｶｰﾃﾝ直工">#REF!</definedName>
    <definedName name="ｶｰﾃﾝ直工合計">#REF!</definedName>
    <definedName name="ｶｰﾃﾝ直工合計２">#REF!</definedName>
    <definedName name="ｶｰﾃﾝ変更直工">#REF!</definedName>
    <definedName name="ガードレール２Ｂ">#REF!</definedName>
    <definedName name="ガードレール４Ｅ">#REF!</definedName>
    <definedName name="ｶｳﾝﾀｰ">#REF!</definedName>
    <definedName name="かさ">#REF!</definedName>
    <definedName name="ガス">#REF!</definedName>
    <definedName name="ガス土工事" hidden="1">#REF!</definedName>
    <definedName name="ｶﾞｽ輸送量">#REF!</definedName>
    <definedName name="カソウ1">#REF!</definedName>
    <definedName name="カソウ2">#REF!</definedName>
    <definedName name="カソウ3">#REF!</definedName>
    <definedName name="カソウ4">#REF!</definedName>
    <definedName name="カタワク1">#REF!</definedName>
    <definedName name="カタワク2">#REF!</definedName>
    <definedName name="かに">#N/A</definedName>
    <definedName name="ガラス">#REF!</definedName>
    <definedName name="ｶﾞﾗｽＡ">#REF!</definedName>
    <definedName name="ｶﾞﾗｽ原">#REF!</definedName>
    <definedName name="ｶﾞﾗｽ工">#REF!</definedName>
    <definedName name="ｶﾞﾗｽ工１">#REF!</definedName>
    <definedName name="ｶﾞﾗｽ工事">#REF!</definedName>
    <definedName name="ｶﾞﾗｽ変">#REF!</definedName>
    <definedName name="カンガタ1">#REF!</definedName>
    <definedName name="カンガタ2">#REF!</definedName>
    <definedName name="カンガタ3">#REF!</definedName>
    <definedName name="カンガタ4">#REF!</definedName>
    <definedName name="カンガタ5">#REF!</definedName>
    <definedName name="カンマ">#REF!</definedName>
    <definedName name="きＪＨＭ">[3]仮設解体!#REF!</definedName>
    <definedName name="きＪＭＧ">[3]仮設解体!#REF!</definedName>
    <definedName name="きＪＭＹ">[3]仮設解体!#REF!</definedName>
    <definedName name="きいＪＭＨ">[3]仮設解体!#REF!</definedName>
    <definedName name="きいＭＨ">[3]仮設解体!#REF!</definedName>
    <definedName name="きじゅ">[3]仮設解体!#REF!</definedName>
    <definedName name="きっＬＭ">[3]仮設解体!#REF!</definedName>
    <definedName name="きっＭＨ">[3]仮設解体!#REF!</definedName>
    <definedName name="きっじゅＭ">[3]仮設解体!#REF!</definedName>
    <definedName name="キバン1">#REF!</definedName>
    <definedName name="キバン2">#REF!</definedName>
    <definedName name="キバン3">#REF!</definedName>
    <definedName name="キバン4">#REF!</definedName>
    <definedName name="ｷｭｰﾋﾞｸﾙ">#REF!</definedName>
    <definedName name="キュービクル_７面体">#REF!</definedName>
    <definedName name="キュービクル５面体">#REF!</definedName>
    <definedName name="きゆな">#REF!</definedName>
    <definedName name="キヨツウ1">#REF!</definedName>
    <definedName name="キヨツウ2">#REF!</definedName>
    <definedName name="キリセイ1">#REF!</definedName>
    <definedName name="キリセイ2">#REF!</definedName>
    <definedName name="くぇ" hidden="1">#REF!</definedName>
    <definedName name="クリア">#N/A</definedName>
    <definedName name="クリア１">#N/A</definedName>
    <definedName name="クリア２">#N/A</definedName>
    <definedName name="クリアa">#N/A</definedName>
    <definedName name="クリーヤ">#REF!</definedName>
    <definedName name="クリヤー">#REF!</definedName>
    <definedName name="クロス">#REF!</definedName>
    <definedName name="く体">#REF!</definedName>
    <definedName name="く体統計">#REF!</definedName>
    <definedName name="ケ">#REF!</definedName>
    <definedName name="け">#N/A</definedName>
    <definedName name="ｹN">#REF!</definedName>
    <definedName name="ｹS">#REF!</definedName>
    <definedName name="ｹSD">#REF!</definedName>
    <definedName name="ｹT">#REF!</definedName>
    <definedName name="ｹｲﾂｰ">#REF!</definedName>
    <definedName name="ｹｲﾜﾝ">#REF!</definedName>
    <definedName name="ｹｰﾌﾞﾙﾗｯｸ__W_1_000">#REF!</definedName>
    <definedName name="ｹｰﾌﾞﾙﾗｯｸ__W_400">#REF!</definedName>
    <definedName name="ケーブルラックＬ型W_1000">#REF!</definedName>
    <definedName name="ケーブルラックＬ型W_800">#REF!</definedName>
    <definedName name="ケーブルラックW_1000">#REF!</definedName>
    <definedName name="ケーブルラックW_300">#REF!</definedName>
    <definedName name="ケーブルラックW_800">#REF!</definedName>
    <definedName name="ｹｰﾌﾞﾙ埋設標柱_鉄製">#REF!</definedName>
    <definedName name="ゲンバ1">#REF!</definedName>
    <definedName name="ゲンバ2">#REF!</definedName>
    <definedName name="こＪむ">[3]仮設解体!#REF!</definedName>
    <definedName name="コウザイ1">#REF!</definedName>
    <definedName name="コウザイ2">#REF!</definedName>
    <definedName name="コウソウ1">#REF!</definedName>
    <definedName name="コウソウ2">#REF!</definedName>
    <definedName name="コード">#REF!</definedName>
    <definedName name="コード範囲">#REF!</definedName>
    <definedName name="ｺｰﾅｰｽﾋﾟｰｶｰ">#REF!</definedName>
    <definedName name="ここm">#N/A</definedName>
    <definedName name="コピー">#REF!</definedName>
    <definedName name="ｺﾞﾑ①">#REF!</definedName>
    <definedName name="ｺﾞﾑ②">#REF!</definedName>
    <definedName name="ｺﾞﾑ③">#REF!</definedName>
    <definedName name="ｺﾞﾑ④">#REF!</definedName>
    <definedName name="ｺﾞﾑｼｰﾄ部">#REF!</definedName>
    <definedName name="ｺﾒﾝﾄ">[13]代価表01!#REF!</definedName>
    <definedName name="ｺﾒﾝﾄ10">[13]代価表01!#REF!</definedName>
    <definedName name="ｺﾒﾝﾄ2">[13]代価表01!#REF!</definedName>
    <definedName name="ｺﾒﾝﾄ3">[13]代価表01!#REF!</definedName>
    <definedName name="コン">#REF!</definedName>
    <definedName name="コン1">#REF!</definedName>
    <definedName name="コン2">#REF!</definedName>
    <definedName name="コン3">#REF!</definedName>
    <definedName name="ｺﾝｸﾘｰﾄ">#REF!</definedName>
    <definedName name="ｺﾝｸﾘｰﾄＡ">#REF!</definedName>
    <definedName name="コンクリート工">#REF!</definedName>
    <definedName name="ｺﾝｸﾘｰﾄ工事">#REF!</definedName>
    <definedName name="ｺﾝｸﾘｰﾄ工事合計">#REF!</definedName>
    <definedName name="ｺﾝｸﾘｰﾄ打設・小型・16_20_8">#REF!</definedName>
    <definedName name="ｺﾝｸﾘｰﾄ柱">#REF!</definedName>
    <definedName name="ｺﾝｸﾘｰﾄ面積">#REF!</definedName>
    <definedName name="コンゴウ1">#REF!</definedName>
    <definedName name="ｺﾝｾﾝﾄ_2P15A×2_E">#REF!</definedName>
    <definedName name="ｺﾝｾﾝﾄ_2P15A×2_EWP">#REF!</definedName>
    <definedName name="ｺﾝｾﾝﾄ_3P20A×1">#REF!</definedName>
    <definedName name="ｺﾝｾﾝﾄ2P15A×2_EWP">#REF!</definedName>
    <definedName name="ｺﾝｾﾝﾄ3P15A250V">#REF!</definedName>
    <definedName name="コンブレ1">#REF!</definedName>
    <definedName name="コンブレ2">#REF!</definedName>
    <definedName name="こんぼ">#REF!</definedName>
    <definedName name="ｺﾝ原">#REF!</definedName>
    <definedName name="コン小２０">#REF!</definedName>
    <definedName name="コン小４０">#REF!</definedName>
    <definedName name="ｺﾝ変">#REF!</definedName>
    <definedName name="コン無２０">#REF!</definedName>
    <definedName name="コン無４０">#REF!</definedName>
    <definedName name="さ">#REF!</definedName>
    <definedName name="ざ" hidden="1">[33]金建代価!#REF!</definedName>
    <definedName name="さお">#REF!</definedName>
    <definedName name="サッシュ工">#REF!</definedName>
    <definedName name="サッシ工">#REF!</definedName>
    <definedName name="サッシ工１">#REF!</definedName>
    <definedName name="サブ1">#N/A</definedName>
    <definedName name="ｻﾝｴ">#REF!</definedName>
    <definedName name="し">#REF!</definedName>
    <definedName name="じ">[3]仮設解体!#REF!</definedName>
    <definedName name="じＫＬむＢ">[3]仮設解体!#REF!</definedName>
    <definedName name="ｼﾞｰﾂｰ">#REF!</definedName>
    <definedName name="シーリング">#REF!</definedName>
    <definedName name="シーリング工">#REF!</definedName>
    <definedName name="ｼﾞｰﾜﾝ">#REF!</definedName>
    <definedName name="じうＹＫＭ">[3]仮設解体!#REF!</definedName>
    <definedName name="シキナラ1">#REF!</definedName>
    <definedName name="シキナラ2">#REF!</definedName>
    <definedName name="シキナラ3">#REF!</definedName>
    <definedName name="シシメ1">#REF!</definedName>
    <definedName name="シシメ2">#REF!</definedName>
    <definedName name="シシメ3">#REF!</definedName>
    <definedName name="じっＫＬ">[3]仮設解体!#REF!</definedName>
    <definedName name="しほ1">#REF!</definedName>
    <definedName name="しほ2">#REF!</definedName>
    <definedName name="シメカタ1">#REF!</definedName>
    <definedName name="じゃかご1">#REF!</definedName>
    <definedName name="じゃかご2">#REF!</definedName>
    <definedName name="シャッター少々計">#REF!</definedName>
    <definedName name="シヤヒヨ1">#REF!</definedName>
    <definedName name="シヤヒヨ2">#REF!</definedName>
    <definedName name="シヤヒヨ3">#REF!</definedName>
    <definedName name="シヤヒヨ4">#REF!</definedName>
    <definedName name="シヤヒヨ5">#REF!</definedName>
    <definedName name="シヤヒヨ6">#REF!</definedName>
    <definedName name="じゅ">[3]仮設解体!#REF!</definedName>
    <definedName name="ジユウA1">#REF!</definedName>
    <definedName name="ジユウA2">#REF!</definedName>
    <definedName name="ジユウA3">#REF!</definedName>
    <definedName name="ジユウA4">#REF!</definedName>
    <definedName name="ジユウA5">#REF!</definedName>
    <definedName name="ジユウB1">#REF!</definedName>
    <definedName name="ジユウB2">#REF!</definedName>
    <definedName name="ジユウB3">#REF!</definedName>
    <definedName name="ジユウB4">#REF!</definedName>
    <definedName name="ジユウB5">#REF!</definedName>
    <definedName name="ｼｭｳｹｲ">#REF!</definedName>
    <definedName name="ｼｭｰﾄ打設">#REF!</definedName>
    <definedName name="シュシ1">#REF!</definedName>
    <definedName name="しょ">#REF!</definedName>
    <definedName name="ジヨソウ1">#REF!</definedName>
    <definedName name="ジヨソウ2">#REF!</definedName>
    <definedName name="ジヨソウ3">#REF!</definedName>
    <definedName name="ジヨソウ4">#REF!</definedName>
    <definedName name="ｼｮｯﾌﾟﾗｲ଼">[8]複合・ｺﾝｾﾝﾄ電話!#REF!</definedName>
    <definedName name="ｼｮｯﾌﾟﾗｲﾝ">#REF!</definedName>
    <definedName name="ｼｮｯﾌﾟﾗｲ㈼">[8]複合・ｺﾝｾﾝﾄ電話!#REF!</definedName>
    <definedName name="ｼｮｯﾌﾟﾗｲ㤼">[8]複合・ｺﾝｾﾝﾄ電話!#REF!</definedName>
    <definedName name="ジンシヒ1">#REF!</definedName>
    <definedName name="ジンシヒ2">#REF!</definedName>
    <definedName name="ジンシヒ3">#REF!</definedName>
    <definedName name="ジンシヒ4">#REF!</definedName>
    <definedName name="ジンシヒ5">#REF!</definedName>
    <definedName name="ジンシヤ1">#REF!</definedName>
    <definedName name="ジンシヤ2">#REF!</definedName>
    <definedName name="ジンシヤ3">#REF!</definedName>
    <definedName name="ジンシヤ4">#REF!</definedName>
    <definedName name="ジンシヤ5">#REF!</definedName>
    <definedName name="ジンセイ1">#REF!</definedName>
    <definedName name="ジンセイ2">#REF!</definedName>
    <definedName name="ジンホ1">#REF!</definedName>
    <definedName name="ジンホ2">#REF!</definedName>
    <definedName name="ジンホ3">#REF!</definedName>
    <definedName name="ジンホ4">#REF!</definedName>
    <definedName name="ジンホヒ1">#REF!</definedName>
    <definedName name="ジンホヒ2">#REF!</definedName>
    <definedName name="ジンホヒ3">#REF!</definedName>
    <definedName name="すＰ">#REF!</definedName>
    <definedName name="すいしＮ">#N/A</definedName>
    <definedName name="すいしん">#N/A</definedName>
    <definedName name="ずけ">#N/A</definedName>
    <definedName name="スタビ1">#REF!</definedName>
    <definedName name="ｽﾃｺﾝ">#REF!</definedName>
    <definedName name="ｽﾌﾟﾚｰﾔ">#REF!</definedName>
    <definedName name="ｽﾗﾌﾞ">#REF!</definedName>
    <definedName name="ｽﾗﾌﾞLOOP">#REF!</definedName>
    <definedName name="ｽﾗﾌﾞ円">#REF!</definedName>
    <definedName name="ｽﾗﾌﾞ欠球">#REF!</definedName>
    <definedName name="ｽﾗﾌﾞ作業">#REF!</definedName>
    <definedName name="ｽﾗﾌﾞ三角">#REF!</definedName>
    <definedName name="ｽﾗﾌﾞ四角">#REF!</definedName>
    <definedName name="ｽﾗﾌﾞ台形">#REF!</definedName>
    <definedName name="セイセイ1">#REF!</definedName>
    <definedName name="ｾｯﾄｱｯﾌﾟ">#N/A</definedName>
    <definedName name="セメント">#REF!</definedName>
    <definedName name="ｾﾙ日打出">#REF!</definedName>
    <definedName name="ｾﾙ日報">#REF!</definedName>
    <definedName name="ｾﾙ表">#REF!</definedName>
    <definedName name="ｾﾙ表2">#REF!</definedName>
    <definedName name="ｾﾙ表打出">#REF!</definedName>
    <definedName name="ｾﾙ幅">[3]仮設解体!#REF!</definedName>
    <definedName name="ｾﾙ幅値複写">#REF!</definedName>
    <definedName name="ｾﾙ幅変化">[3]仮設解体!#REF!</definedName>
    <definedName name="ｾﾙ幅変更">[3]仮設解体!#REF!</definedName>
    <definedName name="その他">[13]代価表01!#REF!</definedName>
    <definedName name="その他１氏名">#REF!</definedName>
    <definedName name="その他１年齢">#REF!</definedName>
    <definedName name="その他2">#REF!</definedName>
    <definedName name="その他２氏名">#REF!</definedName>
    <definedName name="その他２年齢">#REF!</definedName>
    <definedName name="その他３氏名">#REF!</definedName>
    <definedName name="その他３年齢">#REF!</definedName>
    <definedName name="その他４氏名">#REF!</definedName>
    <definedName name="その他４年齢">#REF!</definedName>
    <definedName name="その他５氏名">#REF!</definedName>
    <definedName name="その他５年齢">#REF!</definedName>
    <definedName name="その他６氏名">#REF!</definedName>
    <definedName name="その他６年齢">#REF!</definedName>
    <definedName name="その他７氏名">#REF!</definedName>
    <definedName name="その他７年齢">#REF!</definedName>
    <definedName name="その他工事現場管理費">#REF!</definedName>
    <definedName name="その他工事純工">#REF!</definedName>
    <definedName name="その他工事直工">#REF!</definedName>
    <definedName name="その他工事直工計">#REF!</definedName>
    <definedName name="その他工事費">#REF!</definedName>
    <definedName name="その他工事変更直工">#REF!</definedName>
    <definedName name="その他法令許可年月日">#REF!</definedName>
    <definedName name="その他法令許可番号">#REF!</definedName>
    <definedName name="その他法令条文">#REF!</definedName>
    <definedName name="ソンリョ1">#REF!</definedName>
    <definedName name="だ" hidden="1">[17]明細書!#REF!</definedName>
    <definedName name="だい">#N/A</definedName>
    <definedName name="ダイカ1">#REF!</definedName>
    <definedName name="だいか13">#N/A</definedName>
    <definedName name="ダイカ2">#REF!</definedName>
    <definedName name="タイトル">#REF!</definedName>
    <definedName name="ﾀｲﾔﾛｰﾗｰ運転">#REF!</definedName>
    <definedName name="ﾀｲﾙ">#REF!</definedName>
    <definedName name="ﾀｲﾙ原">#REF!</definedName>
    <definedName name="タイル工">#REF!</definedName>
    <definedName name="ﾀｲﾙ工１">#REF!</definedName>
    <definedName name="タイル工事">#REF!</definedName>
    <definedName name="ﾀｲﾙ工事合計">#REF!</definedName>
    <definedName name="ﾀｲﾙ変">#REF!</definedName>
    <definedName name="ダクト工">#REF!</definedName>
    <definedName name="タシメ1">#REF!</definedName>
    <definedName name="タシメ2">#REF!</definedName>
    <definedName name="タシメ3">#REF!</definedName>
    <definedName name="たたみ工">#REF!</definedName>
    <definedName name="たつ">#N/A</definedName>
    <definedName name="タネザイ1">#REF!</definedName>
    <definedName name="タネフキ1">#REF!</definedName>
    <definedName name="タンパー">#REF!</definedName>
    <definedName name="ﾀﾞﾝﾊﾟｰ制御盤">#REF!</definedName>
    <definedName name="ﾀﾝﾊﾟ締固め">#REF!</definedName>
    <definedName name="ダンプ1">#REF!</definedName>
    <definedName name="ダンプ2">#REF!</definedName>
    <definedName name="ダンプ3">#REF!</definedName>
    <definedName name="ダンプ4">#REF!</definedName>
    <definedName name="ダンプ5">#REF!</definedName>
    <definedName name="ダンプ6">#REF!</definedName>
    <definedName name="ダンプ7">#REF!</definedName>
    <definedName name="ﾀﾝﾌﾞﾗｽｲｯﾁ_1P15A×1_WP">#REF!</definedName>
    <definedName name="ﾀﾝﾌﾞﾗｽｲｯﾁ_1P15A×3___PL×1">#REF!</definedName>
    <definedName name="ﾁ1">#REF!</definedName>
    <definedName name="ﾁ46">#N/A</definedName>
    <definedName name="ﾁA1">#REF!</definedName>
    <definedName name="ﾁｪｯｸ">#REF!</definedName>
    <definedName name="ちゅっＨ">[3]金建代価!#REF!</definedName>
    <definedName name="づＫ">#REF!</definedName>
    <definedName name="っｓ">#N/A</definedName>
    <definedName name="ついＲＨんっＫ">[3]仮設解体!#REF!</definedName>
    <definedName name="づお">#REF!</definedName>
    <definedName name="っっＦ">#REF!</definedName>
    <definedName name="ﾂﾙ1">#N/A</definedName>
    <definedName name="ﾂﾙ10">#N/A</definedName>
    <definedName name="ﾂﾙ11">#N/A</definedName>
    <definedName name="ﾂﾙ2">#N/A</definedName>
    <definedName name="ﾂﾙ3">#N/A</definedName>
    <definedName name="ﾂﾙ4">#N/A</definedName>
    <definedName name="ﾂﾙ5">#N/A</definedName>
    <definedName name="ﾂﾙ6">#N/A</definedName>
    <definedName name="ﾂﾙ7">#N/A</definedName>
    <definedName name="ﾂﾙ8">#N/A</definedName>
    <definedName name="ﾂﾙ9">#N/A</definedName>
    <definedName name="テ">#N/A</definedName>
    <definedName name="でＮ" hidden="1">[46]配管数拾表!#REF!</definedName>
    <definedName name="ﾃﾞｨｰｾﾞﾙ発電機">#REF!</definedName>
    <definedName name="ﾃｲｽﾘｰ">#REF!</definedName>
    <definedName name="ﾃｲﾂｰ">#REF!</definedName>
    <definedName name="ﾃｲﾌｧｲﾌﾞ">#REF!</definedName>
    <definedName name="ﾃｲﾌｫｰ">#REF!</definedName>
    <definedName name="ﾃｲﾜﾝ">#REF!</definedName>
    <definedName name="ﾃﾞｰﾀﾍﾞｰｽ">#REF!</definedName>
    <definedName name="データ入力">#REF!</definedName>
    <definedName name="てえて" hidden="1">[18]工事仕訳書!#REF!</definedName>
    <definedName name="テツカコ1">#REF!</definedName>
    <definedName name="テツカコ2">#REF!</definedName>
    <definedName name="テツカコ3">#REF!</definedName>
    <definedName name="テツカコ4">#REF!</definedName>
    <definedName name="テツカコ5">#REF!</definedName>
    <definedName name="テツカコ6">#REF!</definedName>
    <definedName name="テツキン1">#REF!</definedName>
    <definedName name="テツキン2">#REF!</definedName>
    <definedName name="テツキン3">#REF!</definedName>
    <definedName name="テツキン4">#REF!</definedName>
    <definedName name="テツキン5">#REF!</definedName>
    <definedName name="テツキン6">#REF!</definedName>
    <definedName name="テツクミ1">#REF!</definedName>
    <definedName name="テレビ機器">#REF!</definedName>
    <definedName name="テンアツ1">#REF!</definedName>
    <definedName name="テンカ1">#REF!</definedName>
    <definedName name="テンカ2">#REF!</definedName>
    <definedName name="テンカ3">#REF!</definedName>
    <definedName name="どＭ">#REF!</definedName>
    <definedName name="とい">#N/A</definedName>
    <definedName name="どいｔ">#REF!</definedName>
    <definedName name="ﾄｲﾚ呼出押ﾎﾞﾀﾝ">#REF!</definedName>
    <definedName name="ﾄｲﾚ呼出表示ﾗﾝﾌﾟ">#REF!</definedName>
    <definedName name="ﾄｲﾚ呼出表示装置__5窓用">#REF!</definedName>
    <definedName name="ﾄｲﾚ呼出復旧ﾎﾞﾀﾝ">#REF!</definedName>
    <definedName name="ﾄﾞｳ">#REF!</definedName>
    <definedName name="ﾄﾞｳ_1">#REF!</definedName>
    <definedName name="ドハセイ1">#REF!</definedName>
    <definedName name="ドハセイ2">#REF!</definedName>
    <definedName name="とび工">#REF!</definedName>
    <definedName name="とび工１">#REF!</definedName>
    <definedName name="ﾄﾗｯｸ運転">#REF!</definedName>
    <definedName name="ドラムコンセント">#REF!</definedName>
    <definedName name="トランペットスピーカ">#REF!</definedName>
    <definedName name="なし">#REF!</definedName>
    <definedName name="なみ">#N/A</definedName>
    <definedName name="ぬ">[3]仮設解体!#REF!</definedName>
    <definedName name="ぬいＹＫ">[3]仮設解体!#REF!</definedName>
    <definedName name="ネット1">#REF!</definedName>
    <definedName name="ネット2">#REF!</definedName>
    <definedName name="ネット3">#REF!</definedName>
    <definedName name="ネット4">#REF!</definedName>
    <definedName name="ネット5">#REF!</definedName>
    <definedName name="ネット6">#REF!</definedName>
    <definedName name="の">#REF!</definedName>
    <definedName name="ノーマルベンド">#REF!</definedName>
    <definedName name="ﾉｰﾏﾙﾍﾞﾝﾄﾞ_92">#REF!</definedName>
    <definedName name="ﾉｽﾞﾙﾌﾟﾚｰﾄ">#REF!</definedName>
    <definedName name="ハイキ1">#REF!</definedName>
    <definedName name="ハイキ2">#REF!</definedName>
    <definedName name="ハイキ3">#REF!</definedName>
    <definedName name="ハイキ4">#REF!</definedName>
    <definedName name="ハイキ5">#REF!</definedName>
    <definedName name="ハイキ6">#REF!</definedName>
    <definedName name="ハイキ7">#REF!</definedName>
    <definedName name="ハイキ8">#REF!</definedName>
    <definedName name="ﾊﾞｲﾌﾞﾛﾊﾝﾏ_によ">#REF!</definedName>
    <definedName name="バック1">#REF!</definedName>
    <definedName name="バック2">#REF!</definedName>
    <definedName name="バック3">#REF!</definedName>
    <definedName name="バック4">#REF!</definedName>
    <definedName name="ﾊﾞｯｸﾎｳ">#REF!</definedName>
    <definedName name="はつり工">#REF!</definedName>
    <definedName name="はつり工１">#REF!</definedName>
    <definedName name="ハリシバ1">#REF!</definedName>
    <definedName name="ハリシバ2">#REF!</definedName>
    <definedName name="ひＫＪＨ">[3]仮設解体!#REF!</definedName>
    <definedName name="ﾋﾟN">#REF!</definedName>
    <definedName name="ﾋﾟS">#REF!</definedName>
    <definedName name="ﾋﾟSD">#REF!</definedName>
    <definedName name="ﾋﾟT">#REF!</definedName>
    <definedName name="ひぃっＫＨ">[3]仮設解体!#REF!</definedName>
    <definedName name="ビープ">#N/A</definedName>
    <definedName name="ヒユムA1">#REF!</definedName>
    <definedName name="ヒユムA2">#REF!</definedName>
    <definedName name="ヒユムA3">#REF!</definedName>
    <definedName name="ヒユムA4">#REF!</definedName>
    <definedName name="ヒユムB1">#REF!</definedName>
    <definedName name="ヒユムB2">#REF!</definedName>
    <definedName name="ヒユムB3">#REF!</definedName>
    <definedName name="ヒユムB4">#REF!</definedName>
    <definedName name="ヒユムC1">#REF!</definedName>
    <definedName name="ヒユムC2">#REF!</definedName>
    <definedName name="ヒユムC3">#REF!</definedName>
    <definedName name="ヒユムC4">#REF!</definedName>
    <definedName name="ふ">[3]仮設解体!#REF!</definedName>
    <definedName name="ふＪきい">[3]仮設解体!#REF!</definedName>
    <definedName name="ふＫじＭＮ">[3]仮設解体!#REF!</definedName>
    <definedName name="ふＫっＪＭ">[3]仮設解体!#REF!</definedName>
    <definedName name="ﾌｧｲﾙ呼出">#REF!</definedName>
    <definedName name="ﾌｧｲﾙ保存">#REF!</definedName>
    <definedName name="ふいＰ">#REF!</definedName>
    <definedName name="フィルタ1">#REF!</definedName>
    <definedName name="ﾌﾞｰｽﾀｰ">#REF!</definedName>
    <definedName name="ﾌｰﾁﾝ">#REF!</definedName>
    <definedName name="ﾌｰﾁﾝｸﾞ">#REF!</definedName>
    <definedName name="ふぉＰ">#REF!</definedName>
    <definedName name="ふきっＭ">[3]仮設解体!#REF!</definedName>
    <definedName name="フキツケ1">#REF!</definedName>
    <definedName name="ブシキ11">#REF!</definedName>
    <definedName name="ブシキ12">#REF!</definedName>
    <definedName name="ブシキ13">#REF!</definedName>
    <definedName name="ブシキ3">#REF!</definedName>
    <definedName name="ブシメ1">#REF!</definedName>
    <definedName name="ブシメ2">#REF!</definedName>
    <definedName name="ブシメ3">#REF!</definedName>
    <definedName name="ふた">#REF!</definedName>
    <definedName name="フタA1">#REF!</definedName>
    <definedName name="フタA2">#REF!</definedName>
    <definedName name="フタA3">#REF!</definedName>
    <definedName name="フタA4">#REF!</definedName>
    <definedName name="フタB1">#REF!</definedName>
    <definedName name="フタB2">#REF!</definedName>
    <definedName name="フタB3">#REF!</definedName>
    <definedName name="フタB4">#REF!</definedName>
    <definedName name="ふっＫＨ">[3]仮設解体!#REF!</definedName>
    <definedName name="ふっＫじ">[3]金建代価!#REF!</definedName>
    <definedName name="ふっＫふＹ">[3]金建代価!#REF!</definedName>
    <definedName name="ぶっく">#REF!</definedName>
    <definedName name="ふとん1">#REF!</definedName>
    <definedName name="ふとん2">#REF!</definedName>
    <definedName name="フトン篭">#REF!</definedName>
    <definedName name="フリク1">#REF!</definedName>
    <definedName name="フリク2">#REF!</definedName>
    <definedName name="フリク3">#REF!</definedName>
    <definedName name="ぷりんｔ">#REF!</definedName>
    <definedName name="ﾌﾟﾘﾝﾄ">[13]代価表01!#REF!</definedName>
    <definedName name="ﾌﾟﾘﾝﾄﾏｸﾛ">[3]仮設解体!#REF!</definedName>
    <definedName name="プリント選択">#N/A</definedName>
    <definedName name="ブル1">#REF!</definedName>
    <definedName name="ブル2">#REF!</definedName>
    <definedName name="ブル3">#REF!</definedName>
    <definedName name="ブル4">#REF!</definedName>
    <definedName name="ブル5">#REF!</definedName>
    <definedName name="ブル6">#REF!</definedName>
    <definedName name="ﾌﾟﾙﾎﾞｯｸｽ__200×200×100">#REF!</definedName>
    <definedName name="ﾌﾟﾙﾎﾞｯｸｽ__200×200×100__SUS">#REF!</definedName>
    <definedName name="ﾌﾟﾙﾎﾞｯｸｽ__250×250×200">#REF!</definedName>
    <definedName name="ﾌﾟﾙﾎﾞｯｸｽ100°×100__SUS">#REF!</definedName>
    <definedName name="ﾌﾟﾙﾎﾞｯｸｽ200°×200__SUS">#REF!</definedName>
    <definedName name="ﾌﾟﾙﾎﾞｯｸｽ300°×300">#REF!</definedName>
    <definedName name="プルボックス800°×300">#REF!</definedName>
    <definedName name="ブレカ1">#REF!</definedName>
    <definedName name="ブレカ2">#REF!</definedName>
    <definedName name="ブレカ3">#REF!</definedName>
    <definedName name="フロートスイッチ">#REF!</definedName>
    <definedName name="ﾌﾞﾛｯｸ･ﾀｲﾙ工事">#REF!</definedName>
    <definedName name="ﾌﾞﾛｯｸ工">#REF!</definedName>
    <definedName name="ﾌﾞﾛｯｸ工１">#REF!</definedName>
    <definedName name="ブロック据付工">#REF!</definedName>
    <definedName name="ベＬ市" hidden="1">{#N/A,#N/A,FALSE,"集計"}</definedName>
    <definedName name="ページ１">#REF!</definedName>
    <definedName name="ﾍﾟｰｼﾞ末">[13]代価表01!#REF!</definedName>
    <definedName name="ぽＬきＪ">[3]仮設解体!#REF!</definedName>
    <definedName name="ぽぃ">[3]仮設解体!#REF!</definedName>
    <definedName name="ぽい">[3]仮設解体!#REF!</definedName>
    <definedName name="ﾎﾞｲﾗ室受水ﾀﾝｸ拾い">#N/A</definedName>
    <definedName name="ﾎﾞｰﾄﾞ">#REF!</definedName>
    <definedName name="ボーリング軟岩１">#REF!</definedName>
    <definedName name="ボーリング粘土">#REF!</definedName>
    <definedName name="ボーリング礫混り">#REF!</definedName>
    <definedName name="ﾎｰﾝｽﾋﾟｰｶ">#REF!</definedName>
    <definedName name="ボックス1">#REF!</definedName>
    <definedName name="ボックス2">#REF!</definedName>
    <definedName name="ボックス3">#REF!</definedName>
    <definedName name="ボックス4">#REF!</definedName>
    <definedName name="ボックス5">#REF!</definedName>
    <definedName name="ホドヒヨ1">#REF!</definedName>
    <definedName name="ホドヒヨ2">#REF!</definedName>
    <definedName name="ホドヒヨ3">#REF!</definedName>
    <definedName name="ホドヒヨ4">#REF!</definedName>
    <definedName name="ﾏｸﾛ">#REF!</definedName>
    <definedName name="まくろ">#REF!</definedName>
    <definedName name="ﾏｸﾛ登録">#REF!</definedName>
    <definedName name="マス">#N/A</definedName>
    <definedName name="まままままままままま" hidden="1">#REF!</definedName>
    <definedName name="ﾏﾝﾎｰﾙ">#REF!</definedName>
    <definedName name="み">[3]仮設解体!#REF!</definedName>
    <definedName name="みＬ">[3]仮設解体!#REF!</definedName>
    <definedName name="みかん">#REF!</definedName>
    <definedName name="みなす設計">#REF!</definedName>
    <definedName name="メイン">#N/A</definedName>
    <definedName name="メインパネル">#REF!</definedName>
    <definedName name="メーカ１">#REF!</definedName>
    <definedName name="ﾒｯｾｰｼﾞ">[3]仮設解体!#REF!</definedName>
    <definedName name="ﾒｯｾｰｼﾞ1">[13]代価表01!#REF!</definedName>
    <definedName name="ﾒｯｾｰｼﾞ10">[3]仮設解体!#REF!</definedName>
    <definedName name="ﾒｯｾｰｼﾞ2">[13]代価表01!#REF!</definedName>
    <definedName name="ﾒｯｾｰｼﾞ20">[3]仮設解体!#REF!</definedName>
    <definedName name="ﾒｯｾｰｼﾞ3">[3]仮設解体!#REF!</definedName>
    <definedName name="ﾒﾆｭ">#REF!</definedName>
    <definedName name="ﾒﾆｭｰ">#REF!</definedName>
    <definedName name="ﾒﾆｭｰ1">#REF!</definedName>
    <definedName name="ﾒﾆｭｰ10">[3]仮設解体!#REF!</definedName>
    <definedName name="ﾒﾆｭｰ2">#REF!</definedName>
    <definedName name="ﾒﾆｭｰ3">#REF!</definedName>
    <definedName name="メニューマクロ">#N/A</definedName>
    <definedName name="もくさいたてぐ">#REF!</definedName>
    <definedName name="モリセイ1">#REF!</definedName>
    <definedName name="モリセイ2">#REF!</definedName>
    <definedName name="モル1">#REF!</definedName>
    <definedName name="モルタル">#REF!</definedName>
    <definedName name="モルタル１・２">#REF!</definedName>
    <definedName name="モルタル１・３">#REF!</definedName>
    <definedName name="モルタル上塗工１・２">#REF!</definedName>
    <definedName name="やりかた">#REF!</definedName>
    <definedName name="やり方">#REF!</definedName>
    <definedName name="ゆ">[3]仮設解体!#REF!</definedName>
    <definedName name="ユウセン1">#REF!</definedName>
    <definedName name="ユウセン2">#REF!</definedName>
    <definedName name="ユウセン3">#REF!</definedName>
    <definedName name="ユウセン4">#REF!</definedName>
    <definedName name="ユウセン5">#REF!</definedName>
    <definedName name="ユウセン6">#REF!</definedName>
    <definedName name="ユウセン7">#REF!</definedName>
    <definedName name="ユウセンA">#REF!</definedName>
    <definedName name="ユウニセ1">#REF!</definedName>
    <definedName name="ユウニセ2">#REF!</definedName>
    <definedName name="ユウニセ3">#REF!</definedName>
    <definedName name="ユウニセ4">#REF!</definedName>
    <definedName name="ユウニセ5">#REF!</definedName>
    <definedName name="ユウニセ6">#REF!</definedName>
    <definedName name="ユウニセ7">#REF!</definedName>
    <definedName name="ユウニセA">#REF!</definedName>
    <definedName name="ゆうゆう">#N/A</definedName>
    <definedName name="ユウロク1">#REF!</definedName>
    <definedName name="ユウロク2">#REF!</definedName>
    <definedName name="ユウロク3">#REF!</definedName>
    <definedName name="ユウロク4">#REF!</definedName>
    <definedName name="ユウロク5">#REF!</definedName>
    <definedName name="ユウロク6">#REF!</definedName>
    <definedName name="ユウロク7">#REF!</definedName>
    <definedName name="ユウロクA">#REF!</definedName>
    <definedName name="ﾕﾆｯﾄ">#REF!</definedName>
    <definedName name="ﾕﾆ原">#REF!</definedName>
    <definedName name="ﾕﾆ変">#REF!</definedName>
    <definedName name="ﾖｺ計算">#REF!</definedName>
    <definedName name="ﾖｺ小">#REF!</definedName>
    <definedName name="ﾖｺ大">#REF!</definedName>
    <definedName name="ﾗｲﾄｺﾝﾄﾛｰﾙ__1000W">#REF!</definedName>
    <definedName name="ライトコントロール_５００Ｗ">#REF!</definedName>
    <definedName name="ﾗｲﾅー損料18">#N/A</definedName>
    <definedName name="リース料等">#REF!</definedName>
    <definedName name="リース料等変更">#REF!</definedName>
    <definedName name="リスト">#N/A</definedName>
    <definedName name="リスト10_Change">#N/A</definedName>
    <definedName name="リスト７">#N/A</definedName>
    <definedName name="リスト7_Change">#N/A</definedName>
    <definedName name="リスト8_Change">#N/A</definedName>
    <definedName name="リスト9_Change">#N/A</definedName>
    <definedName name="リッパ1">#REF!</definedName>
    <definedName name="リッパ2">#REF!</definedName>
    <definedName name="リッパ3">#REF!</definedName>
    <definedName name="リッパ4">#REF!</definedName>
    <definedName name="リッパ5">#REF!</definedName>
    <definedName name="リッパ6">#REF!</definedName>
    <definedName name="リモートマイク">#REF!</definedName>
    <definedName name="リモコンスイッチ_３Ｌ">#REF!</definedName>
    <definedName name="ルーフドレン">'[47]仕訳書（１期）'!#REF!</definedName>
    <definedName name="るじＫ">[3]仮設解体!#REF!</definedName>
    <definedName name="れ" hidden="1">[17]明細書!#REF!</definedName>
    <definedName name="ﾚｰｽｳｪｲ用J・B__1方出">#REF!</definedName>
    <definedName name="ﾚｰｽｳｪｲ用J・B__2方出">#REF!</definedName>
    <definedName name="ﾚｰｽｳｪｲ用J・B__3方出">#REF!</definedName>
    <definedName name="ロータス">#N/A</definedName>
    <definedName name="ﾛｰﾃﾝｼｮﾝｱｳﾄﾚｯﾄ">#REF!</definedName>
    <definedName name="ﾜｲﾄﾞﾎｰﾝｽﾋﾟｰｶ">#REF!</definedName>
    <definedName name="ﾜｲﾄﾞﾎｰﾝ型ｽﾋﾟｰｶｰ">#REF!</definedName>
    <definedName name="ﾜｲﾔｰﾒｯｼｭ">#REF!</definedName>
    <definedName name="ﾜﾝb">#REF!</definedName>
    <definedName name="ん">#REF!</definedName>
    <definedName name="んＢＶ">#REF!</definedName>
    <definedName name="んＨ">[3]仮設解体!#REF!</definedName>
    <definedName name="んＪきうＨ">[3]金建代価!#REF!</definedName>
    <definedName name="んＭＫ">#REF!</definedName>
    <definedName name="んＭきい">[3]金建代価!#REF!</definedName>
    <definedName name="んＭこうっＪ">[3]仮設解体!#REF!</definedName>
    <definedName name="んＲ">[3]金建代価!#REF!</definedName>
    <definedName name="んっきじゅ">[3]仮設解体!#REF!</definedName>
    <definedName name="んんｎ">#REF!</definedName>
    <definedName name="んんんんん">#REF!</definedName>
    <definedName name="亜ｓ">#REF!</definedName>
    <definedName name="安" hidden="1">#REF!</definedName>
    <definedName name="安全手摺">#REF!</definedName>
    <definedName name="案分機械">#N/A</definedName>
    <definedName name="位置寸法表">#REF!</definedName>
    <definedName name="委託">#N/A</definedName>
    <definedName name="委託価格">#REF!</definedName>
    <definedName name="委託費">#REF!</definedName>
    <definedName name="移転">#REF!</definedName>
    <definedName name="移転工法">#REF!</definedName>
    <definedName name="移転先">#REF!</definedName>
    <definedName name="移動">#REF!</definedName>
    <definedName name="移報器">#REF!</definedName>
    <definedName name="一">#REF!</definedName>
    <definedName name="一位代価表">#REF!</definedName>
    <definedName name="一階面積">#REF!</definedName>
    <definedName name="一式">#REF!</definedName>
    <definedName name="一般管理費">#REF!</definedName>
    <definedName name="一般管理費合計">#REF!</definedName>
    <definedName name="一般管理費等">#REF!</definedName>
    <definedName name="一般管理費等計">#REF!</definedName>
    <definedName name="一般管理費変更">#REF!</definedName>
    <definedName name="一般管理費補正">#REF!</definedName>
    <definedName name="一般管理費率補正">#REF!</definedName>
    <definedName name="一般費">#REF!</definedName>
    <definedName name="一覧">#REF!</definedName>
    <definedName name="一覧２">#REF!</definedName>
    <definedName name="印">#N/A</definedName>
    <definedName name="印刷">#REF!</definedName>
    <definedName name="印刷1">#REF!</definedName>
    <definedName name="印刷10">[3]仮設解体!#REF!</definedName>
    <definedName name="印刷2">#REF!</definedName>
    <definedName name="印刷3">#REF!</definedName>
    <definedName name="印刷4">#REF!</definedName>
    <definedName name="印刷5">#N/A</definedName>
    <definedName name="印刷6">#N/A</definedName>
    <definedName name="印刷マクロ">#N/A</definedName>
    <definedName name="印刷内訳">#REF!</definedName>
    <definedName name="印刷範囲">#REF!</definedName>
    <definedName name="印刷番地">[3]仮設解体!#REF!</definedName>
    <definedName name="印刷番地10">[3]仮設解体!#REF!</definedName>
    <definedName name="印刷分岐">#REF!</definedName>
    <definedName name="印刷変更">#REF!</definedName>
    <definedName name="引込柱12m_19_500kg">#REF!</definedName>
    <definedName name="引抜き工">#REF!</definedName>
    <definedName name="雨戸">#REF!</definedName>
    <definedName name="雨戸仕様書">#REF!</definedName>
    <definedName name="雨戸内訳２">#REF!</definedName>
    <definedName name="雨水桝" hidden="1">#REF!</definedName>
    <definedName name="浦添１工区">#REF!</definedName>
    <definedName name="浦添３工区">#REF!</definedName>
    <definedName name="運転一般">#REF!</definedName>
    <definedName name="運転一般１">#REF!</definedName>
    <definedName name="運搬費">#REF!</definedName>
    <definedName name="営業業種">#REF!</definedName>
    <definedName name="営業補償">#REF!</definedName>
    <definedName name="衛生1P">#REF!</definedName>
    <definedName name="円÷4">#REF!</definedName>
    <definedName name="円1_2">#REF!</definedName>
    <definedName name="円1_22">#REF!</definedName>
    <definedName name="円1_4">#REF!</definedName>
    <definedName name="円形">#REF!</definedName>
    <definedName name="円形1">#REF!</definedName>
    <definedName name="円形2">#REF!</definedName>
    <definedName name="延床面積">#REF!</definedName>
    <definedName name="煙感知器__2種_点検可能型">#REF!</definedName>
    <definedName name="煙感知器__2信号">#REF!</definedName>
    <definedName name="縁石">#N/A</definedName>
    <definedName name="遠隔操作器">#REF!</definedName>
    <definedName name="遠隔操作盤">#REF!</definedName>
    <definedName name="鉛直砂礫">#REF!</definedName>
    <definedName name="鉛直粘性">#REF!</definedName>
    <definedName name="押し釦">#REF!</definedName>
    <definedName name="押ボタン">#REF!</definedName>
    <definedName name="横">#REF!</definedName>
    <definedName name="横ｾﾙ">#REF!</definedName>
    <definedName name="沖縄">"グループ 41"</definedName>
    <definedName name="屋根ふき工">#REF!</definedName>
    <definedName name="屋根ふき工１">#REF!</definedName>
    <definedName name="屋根葺工">#REF!</definedName>
    <definedName name="音量調整器３０Ｗ">#REF!</definedName>
    <definedName name="音量調整器６Ｗ">#REF!</definedName>
    <definedName name="下" hidden="1">{#N/A,#N/A,FALSE,"Sheet16";#N/A,#N/A,FALSE,"Sheet16"}</definedName>
    <definedName name="下60_1">#REF!</definedName>
    <definedName name="下60_2">#REF!</definedName>
    <definedName name="下60_3">#REF!</definedName>
    <definedName name="下80_1">#REF!</definedName>
    <definedName name="下80_2">#REF!</definedName>
    <definedName name="下80_3">#REF!</definedName>
    <definedName name="下り線" hidden="1">{#N/A,#N/A,FALSE,"Sheet16";#N/A,#N/A,FALSE,"Sheet16"}</definedName>
    <definedName name="下水道工事1">#REF!</definedName>
    <definedName name="下水道工事2">#REF!</definedName>
    <definedName name="下水道工事3">#REF!</definedName>
    <definedName name="下請一般監理">#REF!</definedName>
    <definedName name="下請一般監理計">#REF!</definedName>
    <definedName name="下請仮設費計">#REF!</definedName>
    <definedName name="下請現場管理">#REF!</definedName>
    <definedName name="下請現場管理計">#REF!</definedName>
    <definedName name="下請諸経費">#REF!</definedName>
    <definedName name="下層路盤">#REF!</definedName>
    <definedName name="下表1">#REF!</definedName>
    <definedName name="下表2">#REF!</definedName>
    <definedName name="下表3">#REF!</definedName>
    <definedName name="下表4">#REF!</definedName>
    <definedName name="仮ｾﾙ幅">[3]仮設解体!#REF!</definedName>
    <definedName name="仮運_100">[48]管土工数量!#REF!</definedName>
    <definedName name="仮運_101">[48]管土工数量!#REF!</definedName>
    <definedName name="仮運_201">[48]管土工数量!#REF!</definedName>
    <definedName name="仮運_301">[48]管土工数量!#REF!</definedName>
    <definedName name="仮住居使用料">#REF!</definedName>
    <definedName name="仮住居所有面積">建物使用面積</definedName>
    <definedName name="仮設">#REF!</definedName>
    <definedName name="仮設_100">[48]管土工数量!#REF!</definedName>
    <definedName name="仮設_101">[48]管土工数量!#REF!</definedName>
    <definedName name="仮設_102">[48]管土工数量!#REF!</definedName>
    <definedName name="仮設_401">[48]管土工数量!#REF!</definedName>
    <definedName name="仮設_501">[48]管土工数量!#REF!</definedName>
    <definedName name="仮設_601">[48]管土工数量!#REF!</definedName>
    <definedName name="仮設Ａ">#REF!</definedName>
    <definedName name="仮設原">#REF!</definedName>
    <definedName name="仮設工事">#REF!</definedName>
    <definedName name="仮設工事合計">#REF!</definedName>
    <definedName name="仮設集計２">#REF!</definedName>
    <definedName name="仮設費">#REF!</definedName>
    <definedName name="仮設変">#REF!</definedName>
    <definedName name="仮番地">[13]代価表01!#REF!</definedName>
    <definedName name="仮番地10">[3]仮設解体!#REF!</definedName>
    <definedName name="価">#REF!</definedName>
    <definedName name="家屋A_4_クエリー">#REF!</definedName>
    <definedName name="家賃">#REF!</definedName>
    <definedName name="科目マスター">#REF!</definedName>
    <definedName name="科目名">#REF!</definedName>
    <definedName name="架台数量" hidden="1">[38]複合器具!#REF!</definedName>
    <definedName name="花壇">#REF!</definedName>
    <definedName name="我那覇">#REF!</definedName>
    <definedName name="解">#REF!</definedName>
    <definedName name="解体範囲">#REF!</definedName>
    <definedName name="回数1">#REF!</definedName>
    <definedName name="回数2">#REF!</definedName>
    <definedName name="回数3">#REF!</definedName>
    <definedName name="回数C1">#REF!</definedName>
    <definedName name="回転">#REF!</definedName>
    <definedName name="悔い">#REF!</definedName>
    <definedName name="改修">#REF!</definedName>
    <definedName name="改修採用率">#REF!</definedName>
    <definedName name="海上_000">#REF!</definedName>
    <definedName name="海上_001">#REF!</definedName>
    <definedName name="海上_002">#REF!</definedName>
    <definedName name="海上_003">#REF!</definedName>
    <definedName name="海上_1_P">#REF!</definedName>
    <definedName name="海上_2_P">#REF!</definedName>
    <definedName name="海上_3_P">#REF!</definedName>
    <definedName name="開演ブザー">#REF!</definedName>
    <definedName name="開口">#REF!</definedName>
    <definedName name="開口CON">#REF!</definedName>
    <definedName name="開削工法管路延長補正率">#REF!</definedName>
    <definedName name="開始">#REF!</definedName>
    <definedName name="開始1">#REF!</definedName>
    <definedName name="開始E">#REF!</definedName>
    <definedName name="開始行">#REF!</definedName>
    <definedName name="開始頁">#REF!</definedName>
    <definedName name="階層率">#REF!</definedName>
    <definedName name="階段">#REF!</definedName>
    <definedName name="外構">#REF!</definedName>
    <definedName name="外構工事">#REF!</definedName>
    <definedName name="外灯_Aﾀｲﾌﾟ">#REF!</definedName>
    <definedName name="外灯_Bﾀｲﾌﾟ">#REF!</definedName>
    <definedName name="外灯器具ＨＦ３００Ｗ">#REF!</definedName>
    <definedName name="外灯基礎代価表">[49]代価表!#REF!</definedName>
    <definedName name="外灯盤">#REF!</definedName>
    <definedName name="外部計">#REF!</definedName>
    <definedName name="外部足場">#REF!</definedName>
    <definedName name="外壁">#REF!</definedName>
    <definedName name="概算">#N/A</definedName>
    <definedName name="概要">#REF!</definedName>
    <definedName name="蓋１">#REF!</definedName>
    <definedName name="蓋２">#REF!</definedName>
    <definedName name="街渠桝">#N/A</definedName>
    <definedName name="各種手元">#REF!</definedName>
    <definedName name="各種助手">#REF!</definedName>
    <definedName name="各人別補償総括表">#REF!</definedName>
    <definedName name="確認1">[13]代価表01!#REF!</definedName>
    <definedName name="確認2">[13]代価表01!#REF!</definedName>
    <definedName name="確認3">[3]仮設解体!#REF!</definedName>
    <definedName name="掛率">#REF!</definedName>
    <definedName name="掛率_1">#N/A</definedName>
    <definedName name="掛率算定">#N/A</definedName>
    <definedName name="瓦">#N/A</definedName>
    <definedName name="幹線">#REF!</definedName>
    <definedName name="幹線・動力設備工事">#REF!</definedName>
    <definedName name="換気">#N/A</definedName>
    <definedName name="換気拾い">'[50]86動産'!#REF!</definedName>
    <definedName name="款">#REF!</definedName>
    <definedName name="環A">#REF!</definedName>
    <definedName name="監視盤">#REF!</definedName>
    <definedName name="監理事務所有無">#REF!</definedName>
    <definedName name="管">#REF!</definedName>
    <definedName name="管渠Ａ">#N/A</definedName>
    <definedName name="管渠Ｃ">#N/A</definedName>
    <definedName name="管渠Ｄ">#N/A</definedName>
    <definedName name="管渠管">#N/A</definedName>
    <definedName name="管渠土工">#REF!</definedName>
    <definedName name="管空調外装">#REF!</definedName>
    <definedName name="管径">#REF!</definedName>
    <definedName name="管径表">#REF!</definedName>
    <definedName name="管土工150">#REF!</definedName>
    <definedName name="管土工250">#REF!</definedName>
    <definedName name="管道①">#REF!</definedName>
    <definedName name="管道②">#REF!</definedName>
    <definedName name="管道③">#REF!</definedName>
    <definedName name="管布設工">#REF!</definedName>
    <definedName name="管歩①">#REF!</definedName>
    <definedName name="管歩②">#REF!</definedName>
    <definedName name="管歩③">#REF!</definedName>
    <definedName name="管歩④">#REF!</definedName>
    <definedName name="管容量">#REF!</definedName>
    <definedName name="管理費">#REF!</definedName>
    <definedName name="管理歩道">#REF!</definedName>
    <definedName name="管理歩道計">#REF!</definedName>
    <definedName name="管理用道路">#REF!</definedName>
    <definedName name="管路土工">#N/A</definedName>
    <definedName name="間接工事費">#REF!</definedName>
    <definedName name="関連撤去工事">#REF!</definedName>
    <definedName name="器材運搬">#REF!</definedName>
    <definedName name="基02空調ﾀﾞｸﾄ">'[51]別紙明細書(特殊排水)'!#REF!</definedName>
    <definedName name="基03空調配管">'[51]別紙明細書(特殊排水)'!#REF!</definedName>
    <definedName name="基04空調総調">'[51]別紙明細書(特殊排水)'!#REF!</definedName>
    <definedName name="基05換気機器">#REF!</definedName>
    <definedName name="基06換気ﾀﾞｸﾄ">#REF!</definedName>
    <definedName name="基07換気総調">#REF!</definedName>
    <definedName name="基礎・地梁">#REF!</definedName>
    <definedName name="基礎コン">#REF!</definedName>
    <definedName name="基礎栗石工">#REF!</definedName>
    <definedName name="基礎工・砂・人力">#REF!</definedName>
    <definedName name="基礎砕石工">#REF!</definedName>
    <definedName name="基礎砕石工・栗石">#REF!</definedName>
    <definedName name="基礎砕石工・切込砕石">[31]基礎単価!#REF!</definedName>
    <definedName name="基礎面積">#REF!</definedName>
    <definedName name="基本設計_代価表_List">#REF!</definedName>
    <definedName name="基本面積">#REF!</definedName>
    <definedName name="既成Ａ">#REF!</definedName>
    <definedName name="既製ｺﾝｸﾘｰﾄ">#REF!</definedName>
    <definedName name="既製ｺﾝｸﾘｰﾄ工事">#REF!</definedName>
    <definedName name="既製ｺﾝｸﾘ工事合計">#REF!</definedName>
    <definedName name="既製ｺ原">#REF!</definedName>
    <definedName name="既製ｺ変">#REF!</definedName>
    <definedName name="既定値">#REF!</definedName>
    <definedName name="機１">#REF!</definedName>
    <definedName name="機１０">#REF!</definedName>
    <definedName name="機１１">#REF!</definedName>
    <definedName name="機１２">#REF!</definedName>
    <definedName name="機２">#REF!</definedName>
    <definedName name="機３">#REF!</definedName>
    <definedName name="機４">#REF!</definedName>
    <definedName name="機５">#REF!</definedName>
    <definedName name="機６">#REF!</definedName>
    <definedName name="機７">#REF!</definedName>
    <definedName name="機８">#REF!</definedName>
    <definedName name="機９">#REF!</definedName>
    <definedName name="機械">#N/A</definedName>
    <definedName name="機械1P">#REF!</definedName>
    <definedName name="機械その一般管理費">#REF!</definedName>
    <definedName name="機械その下一般管理費">#REF!</definedName>
    <definedName name="機械その下仮設費">#REF!</definedName>
    <definedName name="機械その下現場管理費">#REF!</definedName>
    <definedName name="機械その共通仮設費">#REF!</definedName>
    <definedName name="機械その原工事">#REF!</definedName>
    <definedName name="機械その現場管理費">#REF!</definedName>
    <definedName name="機械その工事原価">#REF!</definedName>
    <definedName name="機械その純工事費">#REF!</definedName>
    <definedName name="機械その他">#REF!</definedName>
    <definedName name="機械その他改修直工">#REF!</definedName>
    <definedName name="機械その他改修直工計">#REF!</definedName>
    <definedName name="機械その他改修変更直工">#REF!</definedName>
    <definedName name="機械その他現場管理費">#REF!</definedName>
    <definedName name="機械その他工事原価">#REF!</definedName>
    <definedName name="機械その他純工">#REF!</definedName>
    <definedName name="機械その他直工">#REF!</definedName>
    <definedName name="機械その他直工計">#REF!</definedName>
    <definedName name="機械その他変更直工">#REF!</definedName>
    <definedName name="機械その直接工事費">#REF!</definedName>
    <definedName name="機械その変更">#REF!</definedName>
    <definedName name="機械リスト">#REF!</definedName>
    <definedName name="機械リスト２">#REF!</definedName>
    <definedName name="機械一般">#REF!</definedName>
    <definedName name="機械一般一般管理費">#REF!</definedName>
    <definedName name="機械一般下一般管理費">#REF!</definedName>
    <definedName name="機械一般下仮設費">#REF!</definedName>
    <definedName name="機械一般下現場管理費">#REF!</definedName>
    <definedName name="機械一般共通仮設費">#REF!</definedName>
    <definedName name="機械一般原工事">#REF!</definedName>
    <definedName name="機械一般現場管理費">#REF!</definedName>
    <definedName name="機械一般工事原価">#REF!</definedName>
    <definedName name="機械一般純工事費">#REF!</definedName>
    <definedName name="機械一般直接工事費">#REF!</definedName>
    <definedName name="機械一般変更">#REF!</definedName>
    <definedName name="機械運転">#REF!</definedName>
    <definedName name="機械運転工">#REF!</definedName>
    <definedName name="機械下請工事原価">#REF!</definedName>
    <definedName name="機械下請工事原価計">#REF!</definedName>
    <definedName name="機械下請純工">#REF!</definedName>
    <definedName name="機械下請純工計">#REF!</definedName>
    <definedName name="機械改修">#REF!</definedName>
    <definedName name="機械改修下一般管理費">#REF!</definedName>
    <definedName name="機械改修下仮設費">#REF!</definedName>
    <definedName name="機械改修下現場管理費">#REF!</definedName>
    <definedName name="機械改修共通仮設費">#REF!</definedName>
    <definedName name="機械改修原工事">#REF!</definedName>
    <definedName name="機械改修現場管理費">#REF!</definedName>
    <definedName name="機械改修工事原価">#REF!</definedName>
    <definedName name="機械改修純工事費">#REF!</definedName>
    <definedName name="機械改修積上仮設費">#REF!</definedName>
    <definedName name="機械改修積上現場管理費">#REF!</definedName>
    <definedName name="機械改修積上現場管理費計">#REF!</definedName>
    <definedName name="機械改修直工">#REF!</definedName>
    <definedName name="機械改修直工計">#REF!</definedName>
    <definedName name="機械改修直接工事費">#REF!</definedName>
    <definedName name="機械改修変更">#REF!</definedName>
    <definedName name="機械改修変更積上仮設費">#REF!</definedName>
    <definedName name="機械改修変更積上現場管理費">#REF!</definedName>
    <definedName name="機械改修変更直工">#REF!</definedName>
    <definedName name="機械器具">#REF!</definedName>
    <definedName name="機械業者見積額">#REF!</definedName>
    <definedName name="機械原価">#REF!</definedName>
    <definedName name="機械原価合計">#REF!</definedName>
    <definedName name="機械現場管理費">#REF!</definedName>
    <definedName name="機械現場経費">#REF!</definedName>
    <definedName name="機械現場経費合計">#REF!</definedName>
    <definedName name="機械工事原価">#REF!</definedName>
    <definedName name="機械工事原価合計">#REF!</definedName>
    <definedName name="機械合計">#REF!</definedName>
    <definedName name="機械主要機器現場経費">#REF!</definedName>
    <definedName name="機械主要機器現場経費合計">#REF!</definedName>
    <definedName name="機械主要機器工事原価">#REF!</definedName>
    <definedName name="機械主要機器工事原価合計">#REF!</definedName>
    <definedName name="機械主要機器純工">#REF!</definedName>
    <definedName name="機械主要機器純工合計">#REF!</definedName>
    <definedName name="機械主要機器直工">#REF!</definedName>
    <definedName name="機械主要機器直工２">#REF!</definedName>
    <definedName name="機械主要機器直工合計">#REF!</definedName>
    <definedName name="機械主要機器直工合計２">#REF!</definedName>
    <definedName name="機械主要機器変更直工">#REF!</definedName>
    <definedName name="機械純工">#REF!</definedName>
    <definedName name="機械純工合計">#REF!</definedName>
    <definedName name="機械世話役">#REF!</definedName>
    <definedName name="機械積上仮設費">#REF!</definedName>
    <definedName name="機械積上仮設費計">#REF!</definedName>
    <definedName name="機械積上仮設費変更">#REF!</definedName>
    <definedName name="機械積上現場管理費">#REF!</definedName>
    <definedName name="機械積上現場管理費計">#REF!</definedName>
    <definedName name="機械積上現場管理費変更">#REF!</definedName>
    <definedName name="機械設備">#REF!</definedName>
    <definedName name="機械設備工">#REF!</definedName>
    <definedName name="機械直工">#REF!</definedName>
    <definedName name="機械直工２">#REF!</definedName>
    <definedName name="機械直工３">#REF!</definedName>
    <definedName name="機械直工計">#REF!</definedName>
    <definedName name="機械直工合計">#REF!</definedName>
    <definedName name="機械直工合計２">#REF!</definedName>
    <definedName name="機械搬入">#REF!</definedName>
    <definedName name="機械複合３">#N/A</definedName>
    <definedName name="機械変更一般">#REF!</definedName>
    <definedName name="機械変更工事原価">#REF!</definedName>
    <definedName name="機械変更主要機器">#REF!</definedName>
    <definedName name="機械変更積上仮設費">#REF!</definedName>
    <definedName name="機械変更積上現場管理費">#REF!</definedName>
    <definedName name="機械変更直工">#REF!</definedName>
    <definedName name="機単１">#REF!</definedName>
    <definedName name="機単２">#REF!</definedName>
    <definedName name="機賃">#REF!</definedName>
    <definedName name="気中開閉器7.2KV_200A">#REF!</definedName>
    <definedName name="規____格">#REF!</definedName>
    <definedName name="規格">#REF!</definedName>
    <definedName name="記載">#REF!</definedName>
    <definedName name="起動押しﾎﾞﾀﾝ__FP用">#REF!</definedName>
    <definedName name="技術経費">#REF!</definedName>
    <definedName name="休憩時間操作盤">#REF!</definedName>
    <definedName name="休憩時間表示盤">#REF!</definedName>
    <definedName name="吸出防止">#REF!</definedName>
    <definedName name="吸出防止材">#REF!</definedName>
    <definedName name="宮古１工区">#REF!:#REF!</definedName>
    <definedName name="宮古３工区">#REF!:#REF!</definedName>
    <definedName name="宮古５工区">#REF!:#REF!</definedName>
    <definedName name="給油設備" hidden="1">{#N/A,#N/A,FALSE,"Sheet16";#N/A,#N/A,FALSE,"Sheet16"}</definedName>
    <definedName name="給油設備内訳" hidden="1">{#N/A,#N/A,FALSE,"Sheet16";#N/A,#N/A,FALSE,"Sheet16"}</definedName>
    <definedName name="居">#N/A</definedName>
    <definedName name="居住">#N/A</definedName>
    <definedName name="居住者">#N/A</definedName>
    <definedName name="居住者A">#REF!</definedName>
    <definedName name="居住者調査">#N/A</definedName>
    <definedName name="居住者調査表">#N/A</definedName>
    <definedName name="居住調査">#N/A</definedName>
    <definedName name="供用_101">#REF!</definedName>
    <definedName name="供用_101_P">#REF!</definedName>
    <definedName name="供用_102">#REF!</definedName>
    <definedName name="供用_102_P">#REF!</definedName>
    <definedName name="供用_P">#REF!</definedName>
    <definedName name="共通" hidden="1">#REF!</definedName>
    <definedName name="共通仮設">#REF!</definedName>
    <definedName name="共通仮設費">#REF!</definedName>
    <definedName name="共通仮設費計">#REF!</definedName>
    <definedName name="共通仮設費合計">#REF!</definedName>
    <definedName name="共通仮設費変更">#REF!</definedName>
    <definedName name="共通仮設費補正値">#REF!</definedName>
    <definedName name="共通仮設費率表">#REF!</definedName>
    <definedName name="共通費計">#REF!</definedName>
    <definedName name="協議B">'[2]86動産'!#REF!</definedName>
    <definedName name="協議書1">'[52]86動産'!#REF!</definedName>
    <definedName name="協議書乙１">#REF!</definedName>
    <definedName name="協議書乙２">#REF!</definedName>
    <definedName name="協議書甲">#REF!</definedName>
    <definedName name="境界">#N/A</definedName>
    <definedName name="境界１">#N/A</definedName>
    <definedName name="境界１２">#N/A</definedName>
    <definedName name="鏡１">#REF!</definedName>
    <definedName name="鏡２">#REF!</definedName>
    <definedName name="鏡３">#REF!</definedName>
    <definedName name="鏡４">#REF!</definedName>
    <definedName name="鏡印刷">#N/A</definedName>
    <definedName name="業者見積額">#REF!</definedName>
    <definedName name="業務名1">#REF!</definedName>
    <definedName name="業務名2">#REF!</definedName>
    <definedName name="曲管">#REF!</definedName>
    <definedName name="均しコン">#REF!</definedName>
    <definedName name="均し基礎型枠">#REF!</definedName>
    <definedName name="金_____額">#REF!</definedName>
    <definedName name="金__額">#REF!</definedName>
    <definedName name="金額">#REF!</definedName>
    <definedName name="金建１８">#REF!</definedName>
    <definedName name="金建１９">#REF!</definedName>
    <definedName name="金建２０">#REF!</definedName>
    <definedName name="金建２１">#REF!</definedName>
    <definedName name="金建３">#REF!</definedName>
    <definedName name="金建Ａ">#REF!</definedName>
    <definedName name="金建Ｂ">#REF!</definedName>
    <definedName name="金建Ｃ">#REF!</definedName>
    <definedName name="金建Ｄ">#REF!</definedName>
    <definedName name="金建Ｅ">#REF!</definedName>
    <definedName name="金建Ｆ">#REF!</definedName>
    <definedName name="金建Ｇ">#REF!</definedName>
    <definedName name="金建工事合計">#REF!</definedName>
    <definedName name="金建少々計①">#REF!</definedName>
    <definedName name="金建少々計②">#REF!</definedName>
    <definedName name="金原">#REF!</definedName>
    <definedName name="金属">#REF!</definedName>
    <definedName name="金属Ａ">#REF!</definedName>
    <definedName name="金属工事">#REF!</definedName>
    <definedName name="金属工事1">#REF!</definedName>
    <definedName name="金属工事2">#REF!</definedName>
    <definedName name="金属工事合計">#REF!</definedName>
    <definedName name="金属製建具">#REF!</definedName>
    <definedName name="金属製建具１">#REF!</definedName>
    <definedName name="金属製建具工事">#REF!</definedName>
    <definedName name="金変">#REF!</definedName>
    <definedName name="九">#REF!</definedName>
    <definedName name="玖珂上下一位代価" hidden="1">{#N/A,#N/A,FALSE,"Sheet16";#N/A,#N/A,FALSE,"Sheet16"}</definedName>
    <definedName name="玖珂上見積比較表" hidden="1">{#N/A,#N/A,FALSE,"Sheet16";#N/A,#N/A,FALSE,"Sheet16"}</definedName>
    <definedName name="玖珂上単価比較表" hidden="1">{#N/A,#N/A,FALSE,"Sheet16";#N/A,#N/A,FALSE,"Sheet16"}</definedName>
    <definedName name="躯体コン">#REF!</definedName>
    <definedName name="空調">[0]!_________1</definedName>
    <definedName name="空調1P">#REF!</definedName>
    <definedName name="空調設備">#REF!</definedName>
    <definedName name="串ざし">#N/A</definedName>
    <definedName name="掘削工">#REF!</definedName>
    <definedName name="栗石">#REF!</definedName>
    <definedName name="栗石面積">#REF!</definedName>
    <definedName name="鍬止０．５">#REF!</definedName>
    <definedName name="鍬止０．６">#REF!</definedName>
    <definedName name="鍬止擁壁">#REF!</definedName>
    <definedName name="型原">#REF!</definedName>
    <definedName name="型板ｰ6">#REF!</definedName>
    <definedName name="型変">#REF!</definedName>
    <definedName name="型枠">#REF!</definedName>
    <definedName name="型枠・小型Ⅱ">#REF!</definedName>
    <definedName name="型枠Ａ">#REF!</definedName>
    <definedName name="型枠均し">#REF!</definedName>
    <definedName name="型枠工">#REF!</definedName>
    <definedName name="型枠工１">#REF!</definedName>
    <definedName name="型枠工事">#REF!</definedName>
    <definedName name="型枠工事合計">#REF!</definedName>
    <definedName name="型枠作業">#REF!</definedName>
    <definedName name="型枠小型１">#REF!</definedName>
    <definedName name="型枠小型２">#REF!</definedName>
    <definedName name="型枠鉄無">#REF!</definedName>
    <definedName name="型枠無筋">#REF!</definedName>
    <definedName name="契約依頼">#REF!</definedName>
    <definedName name="契約依頼2">#REF!</definedName>
    <definedName name="契約期間">#REF!</definedName>
    <definedName name="契約起案">#REF!</definedName>
    <definedName name="契約書の有無">#REF!</definedName>
    <definedName name="契約年月日">#REF!</definedName>
    <definedName name="契約保証しない">#REF!</definedName>
    <definedName name="契約保証する">#REF!</definedName>
    <definedName name="契約保証補正値">#REF!</definedName>
    <definedName name="契約補償費">#REF!</definedName>
    <definedName name="経済">#REF!</definedName>
    <definedName name="経済比較">#REF!</definedName>
    <definedName name="経済比較表">#REF!</definedName>
    <definedName name="経費">#REF!</definedName>
    <definedName name="経費機械">#N/A</definedName>
    <definedName name="経費率">[45]鏡!#REF!</definedName>
    <definedName name="罫仕">#REF!</definedName>
    <definedName name="罫拾">#REF!</definedName>
    <definedName name="罫拾い">#REF!</definedName>
    <definedName name="罫拾い2">#REF!</definedName>
    <definedName name="罫集">#REF!</definedName>
    <definedName name="罫集計">#REF!</definedName>
    <definedName name="罫線">#REF!</definedName>
    <definedName name="罫線_実線で格子">#REF!</definedName>
    <definedName name="罫線2">#REF!</definedName>
    <definedName name="罫線3">#REF!</definedName>
    <definedName name="罫線4">#REF!</definedName>
    <definedName name="罫線の複写">#REF!</definedName>
    <definedName name="罫線拾">#REF!</definedName>
    <definedName name="罫線集">#REF!</definedName>
    <definedName name="罫代">#REF!</definedName>
    <definedName name="罫内">#REF!</definedName>
    <definedName name="計">#REF!</definedName>
    <definedName name="計1">#REF!</definedName>
    <definedName name="計①1">#REF!</definedName>
    <definedName name="計①2">#REF!</definedName>
    <definedName name="計①3">#REF!</definedName>
    <definedName name="計2">#REF!</definedName>
    <definedName name="計②1">#REF!</definedName>
    <definedName name="計②2">#REF!</definedName>
    <definedName name="計②3">#REF!</definedName>
    <definedName name="計③1">#REF!</definedName>
    <definedName name="計③2">#REF!</definedName>
    <definedName name="計③3">#REF!</definedName>
    <definedName name="計④1">#REF!</definedName>
    <definedName name="計④2">#REF!</definedName>
    <definedName name="計④3">#REF!</definedName>
    <definedName name="計⑤1">#REF!</definedName>
    <definedName name="計⑤2">#REF!</definedName>
    <definedName name="計⑤3">#REF!</definedName>
    <definedName name="計⑥1">#REF!</definedName>
    <definedName name="計⑥2">#REF!</definedName>
    <definedName name="計⑥3">#REF!</definedName>
    <definedName name="計⑦1">#REF!</definedName>
    <definedName name="計⑦2">#REF!</definedName>
    <definedName name="計⑦3">#REF!</definedName>
    <definedName name="計⑧1">#REF!</definedName>
    <definedName name="計⑧2">#REF!</definedName>
    <definedName name="計⑧3">#REF!</definedName>
    <definedName name="計⑨1">#REF!</definedName>
    <definedName name="計⑨2">#REF!</definedName>
    <definedName name="計⑨3">#REF!</definedName>
    <definedName name="計⑩1">#REF!</definedName>
    <definedName name="計⑩2">#REF!</definedName>
    <definedName name="計⑩3">#REF!</definedName>
    <definedName name="計⑪1">#REF!</definedName>
    <definedName name="計⑪2">#REF!</definedName>
    <definedName name="計⑪3">#REF!</definedName>
    <definedName name="計⑫1">#REF!</definedName>
    <definedName name="計⑫2">#REF!</definedName>
    <definedName name="計⑫3">#REF!</definedName>
    <definedName name="計⑬1">#REF!</definedName>
    <definedName name="計⑬2">#REF!</definedName>
    <definedName name="計⑬3">#REF!</definedName>
    <definedName name="計⑭1">#REF!</definedName>
    <definedName name="計⑭2">#REF!</definedName>
    <definedName name="計⑭3">#REF!</definedName>
    <definedName name="計⑮1">#REF!</definedName>
    <definedName name="計⑮2">#REF!</definedName>
    <definedName name="計⑮3">#REF!</definedName>
    <definedName name="計⑯1">#REF!</definedName>
    <definedName name="計⑯2">#REF!</definedName>
    <definedName name="計⑯3">#REF!</definedName>
    <definedName name="計⑰1">#REF!</definedName>
    <definedName name="計⑰2">#REF!</definedName>
    <definedName name="計⑰3">#REF!</definedName>
    <definedName name="計ﾌﾞﾛｰ1">#REF!</definedName>
    <definedName name="計ﾌﾞﾛｰ2">#REF!</definedName>
    <definedName name="計ﾌﾞﾛｰ3">#REF!</definedName>
    <definedName name="計ﾌﾞﾛｰ4">#REF!</definedName>
    <definedName name="計ﾌﾞﾛｰ5">#REF!</definedName>
    <definedName name="計ﾌﾞﾛｰ6">#REF!</definedName>
    <definedName name="計画準備">#REF!</definedName>
    <definedName name="計画準備直人">#REF!</definedName>
    <definedName name="計算">#REF!</definedName>
    <definedName name="計算A1">#REF!</definedName>
    <definedName name="計算A2">#REF!</definedName>
    <definedName name="計算E">#REF!</definedName>
    <definedName name="計算H1">#REF!</definedName>
    <definedName name="計算H2">#REF!</definedName>
    <definedName name="計算W1">#REF!</definedName>
    <definedName name="計算W2">#REF!</definedName>
    <definedName name="計算W3">#REF!</definedName>
    <definedName name="計算W4">#REF!</definedName>
    <definedName name="計算式">#REF!</definedName>
    <definedName name="計算書">#REF!</definedName>
    <definedName name="計算条件">#REF!</definedName>
    <definedName name="軽作業員">#REF!</definedName>
    <definedName name="桁数">#REF!</definedName>
    <definedName name="桁数SUB">#REF!</definedName>
    <definedName name="欠球">#REF!</definedName>
    <definedName name="欠球2">#REF!</definedName>
    <definedName name="決定">#REF!</definedName>
    <definedName name="結合">#REF!</definedName>
    <definedName name="結合2">#REF!</definedName>
    <definedName name="件名">#REF!</definedName>
    <definedName name="建１">#REF!</definedName>
    <definedName name="建１０">#REF!</definedName>
    <definedName name="建１１">#REF!</definedName>
    <definedName name="建１２">#REF!</definedName>
    <definedName name="建１３">#REF!</definedName>
    <definedName name="建１４">#REF!</definedName>
    <definedName name="建１５">#REF!</definedName>
    <definedName name="建１６">#REF!</definedName>
    <definedName name="建１７">#REF!</definedName>
    <definedName name="建１８">#REF!</definedName>
    <definedName name="建１９">#REF!</definedName>
    <definedName name="建２">#REF!</definedName>
    <definedName name="建２０">#REF!</definedName>
    <definedName name="建２１">#REF!</definedName>
    <definedName name="建２２">#REF!</definedName>
    <definedName name="建３">#REF!</definedName>
    <definedName name="建４">#REF!</definedName>
    <definedName name="建５">#REF!</definedName>
    <definedName name="建６">#REF!</definedName>
    <definedName name="建７">#REF!</definedName>
    <definedName name="建８">#REF!</definedName>
    <definedName name="建９">#REF!</definedName>
    <definedName name="建ぺい率">#REF!</definedName>
    <definedName name="建具">#REF!</definedName>
    <definedName name="建具工">#REF!</definedName>
    <definedName name="建具工１">#REF!</definedName>
    <definedName name="建込み工">[31]基礎単価!#REF!</definedName>
    <definedName name="建築">#REF!</definedName>
    <definedName name="建築Ｊ積上現場管理費計">#REF!</definedName>
    <definedName name="建築その一般管理費">#REF!</definedName>
    <definedName name="建築その下一般管理費">#REF!</definedName>
    <definedName name="建築その下仮設費">#REF!</definedName>
    <definedName name="建築その下現場管理費">#REF!</definedName>
    <definedName name="建築その共通仮設費">#REF!</definedName>
    <definedName name="建築その原工事">#REF!</definedName>
    <definedName name="建築その現場管理費">#REF!</definedName>
    <definedName name="建築その工事原価">#REF!</definedName>
    <definedName name="建築その純工事費">#REF!</definedName>
    <definedName name="建築その他">#REF!</definedName>
    <definedName name="建築その他改修直工">#REF!</definedName>
    <definedName name="建築その他改修直工計">#REF!</definedName>
    <definedName name="建築その他改修変更直工">#REF!</definedName>
    <definedName name="建築その他工事原価">#REF!</definedName>
    <definedName name="建築その他工事純工">#REF!</definedName>
    <definedName name="建築その他工事直工">#REF!</definedName>
    <definedName name="建築その他直工">#REF!</definedName>
    <definedName name="建築その他直工計">#REF!</definedName>
    <definedName name="建築その他変更直工">#REF!</definedName>
    <definedName name="建築その直接工事費">#REF!</definedName>
    <definedName name="建築その変更">#REF!</definedName>
    <definedName name="建築ブロック・レンガ工">#REF!</definedName>
    <definedName name="建築ﾌﾞﾛｯｸ工">#REF!</definedName>
    <definedName name="建築ﾌﾞﾛｯｸ工１">#REF!</definedName>
    <definedName name="建築リース">[53]入力画面!#REF!</definedName>
    <definedName name="建築リース原工事">#REF!</definedName>
    <definedName name="建築リース工事原価">#REF!</definedName>
    <definedName name="建築リース純工事費">#REF!</definedName>
    <definedName name="建築リース直接工事費">#REF!</definedName>
    <definedName name="建築リース変更">[53]入力画面!#REF!</definedName>
    <definedName name="建築一般">#REF!</definedName>
    <definedName name="建築一般一般管理費">#REF!</definedName>
    <definedName name="建築一般下一般管理費">#REF!</definedName>
    <definedName name="建築一般下仮設費">#REF!</definedName>
    <definedName name="建築一般下現場管理費">#REF!</definedName>
    <definedName name="建築一般共通仮設費">#REF!</definedName>
    <definedName name="建築一般原工事">#REF!</definedName>
    <definedName name="建築一般現場管理費">#REF!</definedName>
    <definedName name="建築一般工事原価">#REF!</definedName>
    <definedName name="建築一般純工事費">#REF!</definedName>
    <definedName name="建築一般直接工事費">#REF!</definedName>
    <definedName name="建築一般変更">#REF!</definedName>
    <definedName name="建築下請現場管理費">#REF!</definedName>
    <definedName name="建築下請工事原価">#REF!</definedName>
    <definedName name="建築下請工事原価計">#REF!</definedName>
    <definedName name="建築下請純工">#REF!</definedName>
    <definedName name="建築下請純工計">#REF!</definedName>
    <definedName name="建築改修">#REF!</definedName>
    <definedName name="建築改修下一般管理費">#REF!</definedName>
    <definedName name="建築改修下仮設費">#REF!</definedName>
    <definedName name="建築改修下現場管理費">#REF!</definedName>
    <definedName name="建築改修共通仮設費">#REF!</definedName>
    <definedName name="建築改修原工事">#REF!</definedName>
    <definedName name="建築改修現場管理費">#REF!</definedName>
    <definedName name="建築改修工事原価">#REF!</definedName>
    <definedName name="建築改修純工事費">#REF!</definedName>
    <definedName name="建築改修積上仮設費">#REF!</definedName>
    <definedName name="建築改修積上現場管理費">#REF!</definedName>
    <definedName name="建築改修積上現場管理費計">#REF!</definedName>
    <definedName name="建築改修直工">#REF!</definedName>
    <definedName name="建築改修直工計">#REF!</definedName>
    <definedName name="建築改修直接工事費">#REF!</definedName>
    <definedName name="建築改修変更">#REF!</definedName>
    <definedName name="建築改修変更積上仮設費">#REF!</definedName>
    <definedName name="建築改修変更積上現場管理費">#REF!</definedName>
    <definedName name="建築改修変更直工">#REF!</definedName>
    <definedName name="建築原価">#REF!</definedName>
    <definedName name="建築原価合計">#REF!</definedName>
    <definedName name="建築現場経費">#REF!</definedName>
    <definedName name="建築現場経費合計">#REF!</definedName>
    <definedName name="建築工事原価">#REF!</definedName>
    <definedName name="建築工事原価合計">#REF!</definedName>
    <definedName name="建築純工">#REF!</definedName>
    <definedName name="建築純工合計">#REF!</definedName>
    <definedName name="建築積上仮設費">#REF!</definedName>
    <definedName name="建築積上仮設費計">#REF!</definedName>
    <definedName name="建築積上仮設費合計">#REF!</definedName>
    <definedName name="建築積上仮設費変更">#REF!</definedName>
    <definedName name="建築積上現場管理費">#REF!</definedName>
    <definedName name="建築積上現場管理費計">#REF!</definedName>
    <definedName name="建築積上現場管理費変更">#REF!</definedName>
    <definedName name="建築直工">#REF!</definedName>
    <definedName name="建築直工２">#REF!</definedName>
    <definedName name="建築直工３">#REF!</definedName>
    <definedName name="建築直工計">#REF!</definedName>
    <definedName name="建築直工合計">#REF!</definedName>
    <definedName name="建築直工合計２">#REF!</definedName>
    <definedName name="建築鉄骨共通仮設費">#REF!</definedName>
    <definedName name="建築鉄骨原工事">#REF!</definedName>
    <definedName name="建築鉄骨現場管理費">#REF!</definedName>
    <definedName name="建築鉄骨工事原価">#REF!</definedName>
    <definedName name="建築鉄骨純工事費">#REF!</definedName>
    <definedName name="建築鉄骨直接工事費">#REF!</definedName>
    <definedName name="建築鉄骨等">#REF!</definedName>
    <definedName name="建築鉄骨等変更">#REF!</definedName>
    <definedName name="建築変更">#REF!</definedName>
    <definedName name="建築変更工事原価">#REF!</definedName>
    <definedName name="建築変更積上仮設費">#REF!</definedName>
    <definedName name="建築変更積上現場管理費">#REF!</definedName>
    <definedName name="建築変更直工">#REF!</definedName>
    <definedName name="建築面積">#REF!</definedName>
    <definedName name="建物">#N/A</definedName>
    <definedName name="建物の登記の有無">#REF!</definedName>
    <definedName name="建物建令">#N/A</definedName>
    <definedName name="建物使用面積">#REF!</definedName>
    <definedName name="建物所有者">#REF!</definedName>
    <definedName name="建物所有者氏名">#REF!</definedName>
    <definedName name="建物所有者住所">#REF!</definedName>
    <definedName name="建物所有者電話番号">#REF!</definedName>
    <definedName name="建物等諸経費算定表">#REF!</definedName>
    <definedName name="建物用途">#REF!</definedName>
    <definedName name="検索ｺｰﾄﾞ">#REF!</definedName>
    <definedName name="権利者との関係">#REF!</definedName>
    <definedName name="権利者氏名">#REF!</definedName>
    <definedName name="権利者住所">#REF!</definedName>
    <definedName name="権利者電話番号">#REF!</definedName>
    <definedName name="権利名">#REF!</definedName>
    <definedName name="県単">#REF!</definedName>
    <definedName name="県単価">#REF!</definedName>
    <definedName name="県単価F">#REF!</definedName>
    <definedName name="県名">#REF!</definedName>
    <definedName name="見出し">#REF!</definedName>
    <definedName name="見積">#REF!</definedName>
    <definedName name="見積り単価">#REF!</definedName>
    <definedName name="見積比較" hidden="1">#REF!</definedName>
    <definedName name="原_単_位">#REF!</definedName>
    <definedName name="原設計合計">#REF!</definedName>
    <definedName name="原電気複合" hidden="1">[54]変更理由書!$A$5:$A$49</definedName>
    <definedName name="現場">#N/A</definedName>
    <definedName name="現場管理費">#REF!</definedName>
    <definedName name="現場管理費計">#REF!</definedName>
    <definedName name="現場技術業務">#N/A</definedName>
    <definedName name="現場技術業務2">#N/A</definedName>
    <definedName name="現場経費">#REF!</definedName>
    <definedName name="現場経費合計">#REF!</definedName>
    <definedName name="現場経費変更">#REF!</definedName>
    <definedName name="個数">#REF!</definedName>
    <definedName name="呼出">#REF!</definedName>
    <definedName name="固定">#N/A</definedName>
    <definedName name="五">#REF!</definedName>
    <definedName name="五階面積">#REF!</definedName>
    <definedName name="護岸">#REF!</definedName>
    <definedName name="交通警備員">#REF!</definedName>
    <definedName name="交通整理員">#REF!</definedName>
    <definedName name="交通整理員１">#REF!</definedName>
    <definedName name="交通費">#REF!</definedName>
    <definedName name="勾配">#REF!</definedName>
    <definedName name="勾配2">#REF!</definedName>
    <definedName name="口径別">#REF!</definedName>
    <definedName name="工">[55]管土工数量!#REF!</definedName>
    <definedName name="工1">#N/A</definedName>
    <definedName name="工2">#N/A</definedName>
    <definedName name="工3">#N/A</definedName>
    <definedName name="工4">#N/A</definedName>
    <definedName name="工5">#N/A</definedName>
    <definedName name="工6">#N/A</definedName>
    <definedName name="工７">#N/A</definedName>
    <definedName name="工8">#N/A</definedName>
    <definedName name="工９">#N/A</definedName>
    <definedName name="工期">#N/A</definedName>
    <definedName name="工期1">#N/A</definedName>
    <definedName name="工期10">#N/A</definedName>
    <definedName name="工期2">#N/A</definedName>
    <definedName name="工期3">#N/A</definedName>
    <definedName name="工期4">#N/A</definedName>
    <definedName name="工期5">#N/A</definedName>
    <definedName name="工期6">#N/A</definedName>
    <definedName name="工期7">#N/A</definedName>
    <definedName name="工期8">#N/A</definedName>
    <definedName name="工期9">#N/A</definedName>
    <definedName name="工作1">#N/A</definedName>
    <definedName name="工作12">#REF!</definedName>
    <definedName name="工作移転">#N/A</definedName>
    <definedName name="工作代価">#N/A</definedName>
    <definedName name="工作単価">#REF!</definedName>
    <definedName name="工作物">#REF!</definedName>
    <definedName name="工作物２">#REF!</definedName>
    <definedName name="工作物2枚目">#REF!</definedName>
    <definedName name="工作物2枚目クリア">#REF!</definedName>
    <definedName name="工作物移転">#N/A</definedName>
    <definedName name="工作物合計">IF(ISERROR(工作物合計GET),0,ROUNDDOWN(工作物合計GET,-2))</definedName>
    <definedName name="工作物諸経費">IF(ISERROR(工作物諸経費GET),"",工作物諸経費GET)</definedName>
    <definedName name="工作物小計">IF(ISERROR(工作物小計GET),0,工作物小計GET)</definedName>
    <definedName name="工作物単価">#REF!</definedName>
    <definedName name="工事list">#REF!</definedName>
    <definedName name="工事ﾃﾞｰﾀ">#REF!</definedName>
    <definedName name="工事価格">#REF!</definedName>
    <definedName name="工事価格計">#REF!</definedName>
    <definedName name="工事価格合計">#REF!</definedName>
    <definedName name="工事価格変更">#REF!</definedName>
    <definedName name="工事概要">#REF!</definedName>
    <definedName name="工事原価">#REF!</definedName>
    <definedName name="工事原価計">#REF!</definedName>
    <definedName name="工事原価合計">#REF!</definedName>
    <definedName name="工事原価変更">#REF!</definedName>
    <definedName name="工事場所">#REF!</definedName>
    <definedName name="工事担当課">#REF!</definedName>
    <definedName name="工事番">[13]代価表01!#REF!</definedName>
    <definedName name="工事番2">[13]代価表01!#REF!</definedName>
    <definedName name="工事費">#REF!</definedName>
    <definedName name="工事費計">#REF!</definedName>
    <definedName name="工事別内訳">#REF!</definedName>
    <definedName name="工事別名">#REF!</definedName>
    <definedName name="工事別名集計表">#REF!</definedName>
    <definedName name="工事別名称">#REF!</definedName>
    <definedName name="工事名">#REF!</definedName>
    <definedName name="工事名称">#REF!</definedName>
    <definedName name="工事明細書">#REF!</definedName>
    <definedName name="工種別_1_P">#REF!</definedName>
    <definedName name="工種別_1_P_1">#REF!</definedName>
    <definedName name="工種別_2_P">#REF!</definedName>
    <definedName name="工種別_2_P_1">#REF!</definedName>
    <definedName name="工種別_3_P">#REF!</definedName>
    <definedName name="工種別_3_P_1">#REF!</definedName>
    <definedName name="工種別金額">#REF!</definedName>
    <definedName name="工種別名称">#REF!</definedName>
    <definedName name="工種別明細表">#REF!</definedName>
    <definedName name="工程1">#N/A</definedName>
    <definedName name="工程2">#N/A</definedName>
    <definedName name="工程3">#N/A</definedName>
    <definedName name="工程4">#N/A</definedName>
    <definedName name="工程5">#N/A</definedName>
    <definedName name="工程6">#N/A</definedName>
    <definedName name="工程7">#N/A</definedName>
    <definedName name="工程8">#N/A</definedName>
    <definedName name="工程表">#N/A</definedName>
    <definedName name="工程表1">#N/A</definedName>
    <definedName name="工程表２">#N/A</definedName>
    <definedName name="工法">#REF!</definedName>
    <definedName name="工法検討">#REF!</definedName>
    <definedName name="広栄別紙">#REF!</definedName>
    <definedName name="広栄木建">#REF!</definedName>
    <definedName name="杭現場経費">#REF!</definedName>
    <definedName name="杭現場経費合計">#REF!</definedName>
    <definedName name="杭工事">[56]東高校!#REF!</definedName>
    <definedName name="杭工事原価">#REF!</definedName>
    <definedName name="杭工事原価合計">#REF!</definedName>
    <definedName name="杭純工">#REF!</definedName>
    <definedName name="杭純工合計">#REF!</definedName>
    <definedName name="杭地業の有無">#REF!</definedName>
    <definedName name="杭直工">#REF!</definedName>
    <definedName name="杭直工合計">#REF!</definedName>
    <definedName name="杭直工合計２">#REF!</definedName>
    <definedName name="杭変更直工">#REF!</definedName>
    <definedName name="杭補正">#REF!</definedName>
    <definedName name="校">#REF!</definedName>
    <definedName name="構外・構内">#REF!</definedName>
    <definedName name="構外・構内・〃">#REF!</definedName>
    <definedName name="構造">#REF!</definedName>
    <definedName name="構造一部">#REF!</definedName>
    <definedName name="構造階数">#REF!</definedName>
    <definedName name="構造物">#N/A</definedName>
    <definedName name="構内．構外">#REF!</definedName>
    <definedName name="構内１">#REF!</definedName>
    <definedName name="構内舗装">#REF!</definedName>
    <definedName name="江川">IF(立木仮植木一般NULL,"",IF(立木移転樹高&gt;=立木基準樹高,立木仮植木一般幹単価,立木仮植木一般高単価))</definedName>
    <definedName name="港川">#REF!</definedName>
    <definedName name="甲1">#REF!</definedName>
    <definedName name="甲2">#REF!</definedName>
    <definedName name="甲3">#REF!</definedName>
    <definedName name="行削除">#REF!</definedName>
    <definedName name="行挿入">#REF!</definedName>
    <definedName name="行番号">#REF!</definedName>
    <definedName name="行番号1">#REF!</definedName>
    <definedName name="行複写">#REF!</definedName>
    <definedName name="鋼軽建原">#REF!</definedName>
    <definedName name="鋼軽建変">#REF!</definedName>
    <definedName name="鋼建原">#REF!</definedName>
    <definedName name="鋼建変">#REF!</definedName>
    <definedName name="鋼製建具少々計">#REF!</definedName>
    <definedName name="降雨強度１">#REF!</definedName>
    <definedName name="降雨強度２">#REF!</definedName>
    <definedName name="項">#REF!</definedName>
    <definedName name="項35">#REF!</definedName>
    <definedName name="高さ単価">#REF!:#REF!</definedName>
    <definedName name="高圧ｷｬﾋﾞﾈｯﾄ">#REF!</definedName>
    <definedName name="高圧開閉器_200A">#REF!</definedName>
    <definedName name="高圧気中開閉器">#REF!</definedName>
    <definedName name="高架水槽">#REF!</definedName>
    <definedName name="合計">#REF!</definedName>
    <definedName name="合計1">#REF!</definedName>
    <definedName name="合計2">#REF!</definedName>
    <definedName name="今回改訂">[13]代価表01!#REF!</definedName>
    <definedName name="根">#REF!</definedName>
    <definedName name="根切り合計">#REF!</definedName>
    <definedName name="根切幅">#REF!</definedName>
    <definedName name="根切面積">#REF!</definedName>
    <definedName name="佐賀">#REF!</definedName>
    <definedName name="左官">#REF!</definedName>
    <definedName name="左官１">#REF!</definedName>
    <definedName name="左官Ａ">#REF!</definedName>
    <definedName name="左官原">#REF!</definedName>
    <definedName name="左官工">#REF!</definedName>
    <definedName name="左官工１">#REF!</definedName>
    <definedName name="左官工事">#N/A</definedName>
    <definedName name="左官工事合計">#REF!</definedName>
    <definedName name="左官手元">#REF!</definedName>
    <definedName name="左官変">#REF!</definedName>
    <definedName name="左管工事">#REF!</definedName>
    <definedName name="査定率">#N/A</definedName>
    <definedName name="砂利地業基礎下部">#REF!</definedName>
    <definedName name="砂利地業合計">#REF!</definedName>
    <definedName name="砂利地業土間下部">#REF!</definedName>
    <definedName name="再印刷">#REF!</definedName>
    <definedName name="再使用しない">#REF!</definedName>
    <definedName name="再設定">#N/A</definedName>
    <definedName name="再入力">#REF!</definedName>
    <definedName name="最終数量">#REF!</definedName>
    <definedName name="最大">#REF!</definedName>
    <definedName name="最大2">#REF!</definedName>
    <definedName name="採用値">#REF!</definedName>
    <definedName name="細物加工組立">#REF!</definedName>
    <definedName name="細目№">#REF!</definedName>
    <definedName name="細目名">#REF!</definedName>
    <definedName name="在積値">#REF!</definedName>
    <definedName name="材積表">#REF!</definedName>
    <definedName name="材料1">#REF!</definedName>
    <definedName name="材料単価">#REF!</definedName>
    <definedName name="財源内訳">#REF!</definedName>
    <definedName name="作業">#REF!</definedName>
    <definedName name="作業員">#REF!</definedName>
    <definedName name="雑">#REF!</definedName>
    <definedName name="雑代価">#N/A</definedName>
    <definedName name="三">#REF!</definedName>
    <definedName name="三階面積">#REF!</definedName>
    <definedName name="三角">#REF!</definedName>
    <definedName name="三角2">#REF!</definedName>
    <definedName name="三角形">#REF!</definedName>
    <definedName name="山本">#N/A</definedName>
    <definedName name="山本1">#N/A</definedName>
    <definedName name="山本10">#N/A</definedName>
    <definedName name="山本3">#N/A</definedName>
    <definedName name="山本4">#N/A</definedName>
    <definedName name="山本5">#N/A</definedName>
    <definedName name="山本6">#N/A</definedName>
    <definedName name="山本7">#N/A</definedName>
    <definedName name="山本8">#N/A</definedName>
    <definedName name="山本9">#N/A</definedName>
    <definedName name="山本悠貴">#N/A</definedName>
    <definedName name="散水">[0]!_______5</definedName>
    <definedName name="散水内訳">[0]!_______501</definedName>
    <definedName name="算定年度">#REF!</definedName>
    <definedName name="残土">#REF!</definedName>
    <definedName name="残土処理">#REF!</definedName>
    <definedName name="仕上">#REF!</definedName>
    <definedName name="仕上げユニット">#REF!</definedName>
    <definedName name="仕上ﾕﾆｯﾄ工事">#REF!</definedName>
    <definedName name="仕分２">#REF!</definedName>
    <definedName name="仕分け">#N/A</definedName>
    <definedName name="仕分頭">#REF!</definedName>
    <definedName name="仕訳" hidden="1">#REF!</definedName>
    <definedName name="仕訳2">#REF!</definedName>
    <definedName name="仕訳の増">#N/A</definedName>
    <definedName name="仕訳横">#REF!</definedName>
    <definedName name="仕訳書">#N/A</definedName>
    <definedName name="仕訳書１">#REF!</definedName>
    <definedName name="仕訳書2">#N/A</definedName>
    <definedName name="仕訳全体屋内運動場">#N/A</definedName>
    <definedName name="仕訳範囲">#REF!</definedName>
    <definedName name="使用">[0]!_______6</definedName>
    <definedName name="四">#REF!</definedName>
    <definedName name="四階面積">#REF!</definedName>
    <definedName name="四角">#REF!</definedName>
    <definedName name="四角2">#REF!</definedName>
    <definedName name="四角形">#REF!</definedName>
    <definedName name="四方">#REF!</definedName>
    <definedName name="子時計__TYPE_A">#REF!</definedName>
    <definedName name="子時計__TYPE_B">#REF!</definedName>
    <definedName name="市街地補正DID">#REF!</definedName>
    <definedName name="市街地補正なし">#REF!</definedName>
    <definedName name="市街地補正地方部">#REF!</definedName>
    <definedName name="市場単価">#REF!</definedName>
    <definedName name="市町村">#REF!</definedName>
    <definedName name="市町村２">#REF!</definedName>
    <definedName name="市町村工事">#REF!</definedName>
    <definedName name="市町村処理">#REF!</definedName>
    <definedName name="市町村補助">#REF!</definedName>
    <definedName name="指定ページ">#N/A</definedName>
    <definedName name="支援">#REF!</definedName>
    <definedName name="支援１">#REF!</definedName>
    <definedName name="支援２">#REF!</definedName>
    <definedName name="支援３">#REF!</definedName>
    <definedName name="支援４">#REF!</definedName>
    <definedName name="支援６">#REF!</definedName>
    <definedName name="支援事業">#REF!</definedName>
    <definedName name="支管取付工">[31]基礎単価!#REF!</definedName>
    <definedName name="支持管">#REF!</definedName>
    <definedName name="支障区画面積">#REF!</definedName>
    <definedName name="支障部分用途">#REF!</definedName>
    <definedName name="支障面積">#REF!</definedName>
    <definedName name="支線_３８゜">#REF!</definedName>
    <definedName name="支保工">#REF!</definedName>
    <definedName name="施工">#REF!</definedName>
    <definedName name="施工2">#REF!</definedName>
    <definedName name="施工単価">#REF!</definedName>
    <definedName name="施設概要">#REF!</definedName>
    <definedName name="施番">#REF!</definedName>
    <definedName name="枝番">[13]代価表01!#REF!</definedName>
    <definedName name="枝番2">[13]代価表01!#REF!</definedName>
    <definedName name="氏ね">#REF!</definedName>
    <definedName name="資材">#REF!</definedName>
    <definedName name="資材単価">#REF!</definedName>
    <definedName name="資料解析">#REF!</definedName>
    <definedName name="資料解析延長">#REF!</definedName>
    <definedName name="資料解析直人">#REF!</definedName>
    <definedName name="飼い">#REF!</definedName>
    <definedName name="事業">#REF!</definedName>
    <definedName name="事業所面積">#REF!</definedName>
    <definedName name="事項">#REF!</definedName>
    <definedName name="事務室列盤">#REF!</definedName>
    <definedName name="時計">#REF!</definedName>
    <definedName name="次項1">#N/A</definedName>
    <definedName name="次項2">#N/A</definedName>
    <definedName name="次項3">#N/A</definedName>
    <definedName name="磁気支援">#REF!</definedName>
    <definedName name="自家発">#REF!</definedName>
    <definedName name="自動車運転工">#REF!</definedName>
    <definedName name="自動昇降装置_3階路用">#REF!</definedName>
    <definedName name="自動昇降装置_６階路用">#REF!</definedName>
    <definedName name="自動点滅器">#REF!</definedName>
    <definedName name="自動閉鎖装置">#REF!</definedName>
    <definedName name="式形状寸法">IF(GET形状寸法=0,"",GET形状寸法)</definedName>
    <definedName name="式形状寸法G">IF(#REF!=0,"",#REF!)</definedName>
    <definedName name="式備考G">IF(#REF!=0,"",#REF!)</definedName>
    <definedName name="式備考U">IF(#REF!=0,"",#REF!)</definedName>
    <definedName name="軸部１">#REF!</definedName>
    <definedName name="七">#REF!</definedName>
    <definedName name="実施単一">#REF!</definedName>
    <definedName name="実施単価">#REF!</definedName>
    <definedName name="実流速">#REF!</definedName>
    <definedName name="捨コン">#REF!</definedName>
    <definedName name="捨ン">#REF!</definedName>
    <definedName name="捨土運搬">#REF!</definedName>
    <definedName name="借家人造作の有無">#REF!</definedName>
    <definedName name="借家人造作施工時期">#REF!</definedName>
    <definedName name="借家人造作施工内容">#REF!</definedName>
    <definedName name="主体工事">#REF!</definedName>
    <definedName name="主任技術者氏名">#REF!</definedName>
    <definedName name="主要業種">[57]Sheet1!#REF!</definedName>
    <definedName name="主要業種委託">#REF!</definedName>
    <definedName name="取得面積">#REF!</definedName>
    <definedName name="取付管布設工">#REF!</definedName>
    <definedName name="手元開閉器">#REF!</definedName>
    <definedName name="手元開閉器盤">#REF!</definedName>
    <definedName name="狩俣第２団地機械内訳" hidden="1">[39]複器!#REF!</definedName>
    <definedName name="種子">#REF!</definedName>
    <definedName name="種子吹付">#REF!</definedName>
    <definedName name="種目別内訳書">#REF!</definedName>
    <definedName name="受水" hidden="1">#REF!</definedName>
    <definedName name="受水槽室">[45]鏡!#REF!</definedName>
    <definedName name="受水複合">#REF!</definedName>
    <definedName name="受託者電話番号">#REF!</definedName>
    <definedName name="受託者名">#REF!</definedName>
    <definedName name="受変電">#REF!</definedName>
    <definedName name="樹高入力">#REF!</definedName>
    <definedName name="樹木表">#REF!</definedName>
    <definedName name="樹木表２">#REF!</definedName>
    <definedName name="修正">#REF!</definedName>
    <definedName name="修繕">#REF!</definedName>
    <definedName name="拾">#N/A</definedName>
    <definedName name="拾2全印">#REF!</definedName>
    <definedName name="拾2頁印">#REF!</definedName>
    <definedName name="拾い">#REF!</definedName>
    <definedName name="拾い書２">#REF!</definedName>
    <definedName name="拾全印">#REF!</definedName>
    <definedName name="拾頁印">#REF!</definedName>
    <definedName name="終了">#REF!</definedName>
    <definedName name="終了1">#REF!</definedName>
    <definedName name="終了行">#REF!</definedName>
    <definedName name="終了頁">#REF!</definedName>
    <definedName name="集">#REF!</definedName>
    <definedName name="集計">#REF!</definedName>
    <definedName name="集計2">#REF!</definedName>
    <definedName name="集計3">#REF!</definedName>
    <definedName name="集計表">#REF!</definedName>
    <definedName name="集計表2">#REF!</definedName>
    <definedName name="集水">#N/A</definedName>
    <definedName name="集水桝">#REF!</definedName>
    <definedName name="集全印">#REF!</definedName>
    <definedName name="集頁印">#REF!</definedName>
    <definedName name="住居・商業">#REF!</definedName>
    <definedName name="住居面積">#REF!</definedName>
    <definedName name="住戸">#REF!</definedName>
    <definedName name="十">#REF!</definedName>
    <definedName name="十一">#REF!</definedName>
    <definedName name="十九">#REF!</definedName>
    <definedName name="十五">#REF!</definedName>
    <definedName name="十三">#REF!</definedName>
    <definedName name="十四">#REF!</definedName>
    <definedName name="十七">#REF!</definedName>
    <definedName name="十二">#REF!</definedName>
    <definedName name="十八">#REF!</definedName>
    <definedName name="十六">#REF!</definedName>
    <definedName name="従来事業">#REF!</definedName>
    <definedName name="縦">#REF!</definedName>
    <definedName name="縦ｾﾙ">#REF!</definedName>
    <definedName name="重量品">#REF!</definedName>
    <definedName name="重力消波">#REF!</definedName>
    <definedName name="出力確認表">#REF!</definedName>
    <definedName name="準く">#REF!</definedName>
    <definedName name="準備">#REF!</definedName>
    <definedName name="準備工事">#REF!</definedName>
    <definedName name="準備片付け">#REF!</definedName>
    <definedName name="純工事費">#REF!</definedName>
    <definedName name="純工事費計">#REF!</definedName>
    <definedName name="初夏">#REF!</definedName>
    <definedName name="初期画面">#REF!</definedName>
    <definedName name="初期設定">#REF!</definedName>
    <definedName name="書架">#REF!</definedName>
    <definedName name="書架現場経費">#REF!</definedName>
    <definedName name="書架現場経費合計">#REF!</definedName>
    <definedName name="書架工事原価">#REF!</definedName>
    <definedName name="書架工事原価合計">#REF!</definedName>
    <definedName name="書架純工">#REF!</definedName>
    <definedName name="書架純工合計">#REF!</definedName>
    <definedName name="書架直工">#REF!</definedName>
    <definedName name="書架直工合計">#REF!</definedName>
    <definedName name="書架直工合計２">#REF!</definedName>
    <definedName name="書架変更直工">#REF!</definedName>
    <definedName name="書込ｾﾙ">#REF!</definedName>
    <definedName name="諸経費">#N/A</definedName>
    <definedName name="諸経費3">#REF!</definedName>
    <definedName name="諸経費4">#REF!</definedName>
    <definedName name="諸経費Ａ">#REF!</definedName>
    <definedName name="諸経費Ｂ">#REF!</definedName>
    <definedName name="諸経費計算">#REF!</definedName>
    <definedName name="諸費用2" hidden="1">#REF!</definedName>
    <definedName name="小運搬費手元">#REF!</definedName>
    <definedName name="小計">#REF!</definedName>
    <definedName name="小計2">#REF!</definedName>
    <definedName name="小計2B">#REF!</definedName>
    <definedName name="小計3">#REF!</definedName>
    <definedName name="小計4">#REF!</definedName>
    <definedName name="小計5">#REF!</definedName>
    <definedName name="小計6">#REF!</definedName>
    <definedName name="小計B">#REF!</definedName>
    <definedName name="小計挿入">#REF!</definedName>
    <definedName name="床N31">#REF!</definedName>
    <definedName name="床N32">#REF!</definedName>
    <definedName name="床O31">#REF!</definedName>
    <definedName name="床O32">#REF!</definedName>
    <definedName name="床P31">#REF!</definedName>
    <definedName name="床P32">#REF!</definedName>
    <definedName name="床掘">#REF!</definedName>
    <definedName name="床彫り">#REF!</definedName>
    <definedName name="床堀">#REF!</definedName>
    <definedName name="昇降機" hidden="1">#REF!</definedName>
    <definedName name="昇降機一般管理費">#REF!</definedName>
    <definedName name="昇降機下一般管理費">#REF!</definedName>
    <definedName name="昇降機下仮設費">#REF!</definedName>
    <definedName name="昇降機下現場管理費">#REF!</definedName>
    <definedName name="昇降機改修積上仮設費">#REF!</definedName>
    <definedName name="昇降機改修積上現場仮設費">#REF!</definedName>
    <definedName name="昇降機改修積上現場管理費計">#REF!</definedName>
    <definedName name="昇降機改修直工">#REF!</definedName>
    <definedName name="昇降機改修直工計">#REF!</definedName>
    <definedName name="昇降機改修変更積上仮設費">#REF!</definedName>
    <definedName name="昇降機改修変更積上現場管理費">#REF!</definedName>
    <definedName name="昇降機改修変更直工">#REF!</definedName>
    <definedName name="昇降機共通仮設費">#REF!</definedName>
    <definedName name="昇降機原工事">#REF!</definedName>
    <definedName name="昇降機現場管理費">#REF!</definedName>
    <definedName name="昇降機工事原価">#REF!</definedName>
    <definedName name="昇降機純工">#REF!</definedName>
    <definedName name="昇降機純工事費">#REF!</definedName>
    <definedName name="昇降機積上仮設費">#REF!</definedName>
    <definedName name="昇降機積上仮設費計">#REF!</definedName>
    <definedName name="昇降機積上仮設費変更">#REF!</definedName>
    <definedName name="昇降機積上現場管理費">#REF!</definedName>
    <definedName name="昇降機積上現場管理費計">#REF!</definedName>
    <definedName name="昇降機積上現場管理費変更">#REF!</definedName>
    <definedName name="昇降機直工">#REF!</definedName>
    <definedName name="昇降機直工計">#REF!</definedName>
    <definedName name="昇降機直接工事費">#REF!</definedName>
    <definedName name="昇降機変更">#REF!</definedName>
    <definedName name="昇降機変更積上仮設費">#REF!</definedName>
    <definedName name="昇降機変更積上現場管理費">#REF!</definedName>
    <definedName name="昇降機変更直工">#REF!</definedName>
    <definedName name="消去">#REF!</definedName>
    <definedName name="消費税">#REF!</definedName>
    <definedName name="消費税額">#REF!</definedName>
    <definedName name="消費税相当額">#REF!</definedName>
    <definedName name="消費税相当額計">#REF!</definedName>
    <definedName name="消費税相当額合計">#REF!</definedName>
    <definedName name="消費税相当額変更">#REF!</definedName>
    <definedName name="消費税率">#REF!</definedName>
    <definedName name="照明器具">#REF!</definedName>
    <definedName name="照明器具_Ａ１タイプ">#REF!</definedName>
    <definedName name="照明器具_Ａ２タイプ">#REF!</definedName>
    <definedName name="照明器具Ａ２２">#REF!</definedName>
    <definedName name="照明器具Ｂ２２">#REF!</definedName>
    <definedName name="照明器具Ｃ２２">#REF!</definedName>
    <definedName name="照明器具Ｃ４２">[58]複合単価!#REF!</definedName>
    <definedName name="照明器具Ｄ４２">#REF!</definedName>
    <definedName name="照明器具Ｅ２０">#REF!</definedName>
    <definedName name="照明器具Ｆ２２">#REF!</definedName>
    <definedName name="照明器具Ｇ２５０">#REF!</definedName>
    <definedName name="照明器具Ｈ２５０">#REF!</definedName>
    <definedName name="照明器具Ｊ２０">#REF!</definedName>
    <definedName name="照明器具Ｌ２１">#REF!</definedName>
    <definedName name="硝子">#REF!</definedName>
    <definedName name="硝子工">#REF!</definedName>
    <definedName name="章">#REF!</definedName>
    <definedName name="上60_1">#REF!</definedName>
    <definedName name="上60_2">#REF!</definedName>
    <definedName name="上60_3">#REF!</definedName>
    <definedName name="上80_1">#REF!</definedName>
    <definedName name="上80_2">#REF!</definedName>
    <definedName name="上80_3">#REF!</definedName>
    <definedName name="上り線" hidden="1">{#N/A,#N/A,FALSE,"Sheet16";#N/A,#N/A,FALSE,"Sheet16"}</definedName>
    <definedName name="上位単価">#REF!</definedName>
    <definedName name="上層">#REF!</definedName>
    <definedName name="上層路盤">#REF!</definedName>
    <definedName name="上表1">#REF!</definedName>
    <definedName name="上表2">#REF!</definedName>
    <definedName name="上表3">#REF!</definedName>
    <definedName name="上表4">#REF!</definedName>
    <definedName name="乗り">#REF!</definedName>
    <definedName name="乗入道路工事計">#REF!</definedName>
    <definedName name="畳敷き">#REF!</definedName>
    <definedName name="植樹">#N/A</definedName>
    <definedName name="新" hidden="1">#REF!</definedName>
    <definedName name="新営">#REF!</definedName>
    <definedName name="新営改修">#REF!</definedName>
    <definedName name="新営採用率">#REF!</definedName>
    <definedName name="新垣" hidden="1">'[9]建具廻-1'!$C$6:$C$6</definedName>
    <definedName name="新垣さん">#REF!</definedName>
    <definedName name="新設" hidden="1">'[59]新設 空調調整'!#REF!</definedName>
    <definedName name="新単価">[13]代価表01!#REF!</definedName>
    <definedName name="新単価表">#N/A</definedName>
    <definedName name="新築確認年月日">#REF!</definedName>
    <definedName name="新築確認番号">#REF!</definedName>
    <definedName name="新築検査年月日">#REF!</definedName>
    <definedName name="新築検査番号">#REF!</definedName>
    <definedName name="新築時期">#REF!</definedName>
    <definedName name="真澄">[60]材料内訳!#REF!</definedName>
    <definedName name="親杭横矢板">#REF!</definedName>
    <definedName name="身障者用押釦">#REF!</definedName>
    <definedName name="身障者用表示灯">#REF!</definedName>
    <definedName name="身障者用復旧釦">#REF!</definedName>
    <definedName name="図">#REF!</definedName>
    <definedName name="厨房">#N/A</definedName>
    <definedName name="吹くごプ">[0]!______610</definedName>
    <definedName name="水集桝Ｃ">#N/A</definedName>
    <definedName name="水晶式親時計">#REF!</definedName>
    <definedName name="水替_101">[48]管土工数量!#REF!</definedName>
    <definedName name="水替_201">[48]管土工数量!#REF!</definedName>
    <definedName name="水替_301">[48]管土工数量!#REF!</definedName>
    <definedName name="水道負担金">#REF!</definedName>
    <definedName name="水道負担金変更">#REF!</definedName>
    <definedName name="水平ｴﾙﾎﾞ__W_1_000">#REF!</definedName>
    <definedName name="水平ｴﾙﾎﾞ__W_400">#REF!</definedName>
    <definedName name="数___量___計___算___書">#REF!</definedName>
    <definedName name="数__量">#REF!</definedName>
    <definedName name="数_量_集_計_表">#REF!</definedName>
    <definedName name="数値1">#REF!</definedName>
    <definedName name="数値2">#REF!</definedName>
    <definedName name="数値保存">#REF!</definedName>
    <definedName name="数量">#REF!</definedName>
    <definedName name="数量_1">#REF!</definedName>
    <definedName name="数量_1_J">#REF!</definedName>
    <definedName name="数量_1_J_1">#REF!</definedName>
    <definedName name="数量_1_P">#REF!</definedName>
    <definedName name="数量_1_P_1">#REF!</definedName>
    <definedName name="数量_100">#REF!</definedName>
    <definedName name="数量_101">[48]管土工数量!#REF!</definedName>
    <definedName name="数量_102">[48]管土工数量!#REF!</definedName>
    <definedName name="数量_103">[48]管土工数量!#REF!</definedName>
    <definedName name="数量_104">[48]管土工数量!#REF!</definedName>
    <definedName name="数量_105">#REF!</definedName>
    <definedName name="数量_106">#REF!</definedName>
    <definedName name="数量_107">#REF!</definedName>
    <definedName name="数量_108">#REF!</definedName>
    <definedName name="数量_109">#REF!</definedName>
    <definedName name="数量_2_J">#REF!</definedName>
    <definedName name="数量_2_J_1">#REF!</definedName>
    <definedName name="数量_2_P">#REF!</definedName>
    <definedName name="数量_2_P_1">#REF!</definedName>
    <definedName name="数量_3_J">#REF!</definedName>
    <definedName name="数量_3_J_1">#REF!</definedName>
    <definedName name="数量_3_P">#REF!</definedName>
    <definedName name="数量_3_P_1">#REF!</definedName>
    <definedName name="数量_4_J">#REF!</definedName>
    <definedName name="数量_4_J_1">#REF!</definedName>
    <definedName name="数量_4_P">#REF!</definedName>
    <definedName name="数量_4_P_1">#REF!</definedName>
    <definedName name="数量_400">[48]管土工数量!#REF!</definedName>
    <definedName name="数量_401">[48]管土工数量!#REF!</definedName>
    <definedName name="数量_402">[48]管土工数量!#REF!</definedName>
    <definedName name="数量_403">[48]管土工数量!#REF!</definedName>
    <definedName name="数量_404">[48]管土工数量!#REF!</definedName>
    <definedName name="数量_405">[48]管土工数量!#REF!</definedName>
    <definedName name="数量_407">[48]管土工数量!#REF!</definedName>
    <definedName name="数量_408">[48]管土工数量!#REF!</definedName>
    <definedName name="数量_409">[48]管土工数量!#REF!</definedName>
    <definedName name="数量_410">[48]管土工数量!#REF!</definedName>
    <definedName name="数量_411">[48]管土工数量!#REF!</definedName>
    <definedName name="数量_412">[48]管土工数量!#REF!</definedName>
    <definedName name="数量_413">[48]管土工数量!#REF!</definedName>
    <definedName name="数量_700">[48]管土工数量!#REF!</definedName>
    <definedName name="数量_701">[48]管土工数量!#REF!</definedName>
    <definedName name="数量_801">[48]管土工数量!#REF!</definedName>
    <definedName name="数量_802">[48]管土工数量!#REF!</definedName>
    <definedName name="数量_803">[48]管土工数量!#REF!</definedName>
    <definedName name="数量_804">[48]管土工数量!#REF!</definedName>
    <definedName name="数量_805">[48]管土工数量!#REF!</definedName>
    <definedName name="数量_806">[48]管土工数量!#REF!</definedName>
    <definedName name="数量_901">[48]管土工数量!#REF!</definedName>
    <definedName name="数量_902">[48]管土工数量!#REF!</definedName>
    <definedName name="数量0">#REF!</definedName>
    <definedName name="数量1">#REF!</definedName>
    <definedName name="数量2">#REF!</definedName>
    <definedName name="数量3">#REF!</definedName>
    <definedName name="数量4">#REF!</definedName>
    <definedName name="数量5">#REF!</definedName>
    <definedName name="数量6">#REF!</definedName>
    <definedName name="数量7">#REF!</definedName>
    <definedName name="数量8">#REF!</definedName>
    <definedName name="数量9">#REF!</definedName>
    <definedName name="数量CL">#REF!</definedName>
    <definedName name="数量CON">#REF!</definedName>
    <definedName name="数量一覧_101">#REF!</definedName>
    <definedName name="数量計算">#N/A</definedName>
    <definedName name="数量計算１">#REF!</definedName>
    <definedName name="数量計算②">#N/A</definedName>
    <definedName name="数量計算③">#N/A</definedName>
    <definedName name="数量計算書">#N/A</definedName>
    <definedName name="数量拾い">#REF!</definedName>
    <definedName name="数量拾い表">#N/A</definedName>
    <definedName name="数量総括">#REF!</definedName>
    <definedName name="数量総括表">#N/A</definedName>
    <definedName name="数量総括表①">#N/A</definedName>
    <definedName name="数量総括表②">#N/A</definedName>
    <definedName name="世帯主氏名">#REF!</definedName>
    <definedName name="世帯主年齢">#REF!</definedName>
    <definedName name="世話人">#REF!</definedName>
    <definedName name="世話役一般">#REF!</definedName>
    <definedName name="世話役一般１">#REF!</definedName>
    <definedName name="世話役土木">#REF!</definedName>
    <definedName name="制御拾い">'[52]86動産'!#REF!</definedName>
    <definedName name="制御盤">#REF!</definedName>
    <definedName name="制御盤修正">#REF!</definedName>
    <definedName name="整理清掃">#REF!</definedName>
    <definedName name="生コン">#REF!</definedName>
    <definedName name="生コン２１">#REF!</definedName>
    <definedName name="生コン鉄２１">#REF!</definedName>
    <definedName name="生コン無１８">#REF!</definedName>
    <definedName name="盛土">#REF!</definedName>
    <definedName name="盛土運搬">#REF!</definedName>
    <definedName name="盛土法面">#REF!</definedName>
    <definedName name="西原１工区">#REF!:#REF!</definedName>
    <definedName name="西原３工区">#REF!:#REF!</definedName>
    <definedName name="西表">#REF!</definedName>
    <definedName name="請負区分">#REF!</definedName>
    <definedName name="請負工事費">#REF!</definedName>
    <definedName name="請負工事費合計">#REF!</definedName>
    <definedName name="請負工事費変更">#REF!</definedName>
    <definedName name="請負代金額">#REF!</definedName>
    <definedName name="請負比率">#REF!</definedName>
    <definedName name="石">#REF!</definedName>
    <definedName name="石１">#REF!</definedName>
    <definedName name="石２">#REF!</definedName>
    <definedName name="石３">#REF!</definedName>
    <definedName name="石４">#REF!</definedName>
    <definedName name="石５">#REF!</definedName>
    <definedName name="石６">#REF!</definedName>
    <definedName name="石７">#REF!</definedName>
    <definedName name="石８">#REF!</definedName>
    <definedName name="石９">#REF!</definedName>
    <definedName name="石垣１工区">#REF!</definedName>
    <definedName name="石垣２工区">#REF!</definedName>
    <definedName name="石垣３工区">#REF!</definedName>
    <definedName name="石原">#REF!</definedName>
    <definedName name="石工">#REF!</definedName>
    <definedName name="石工１">#REF!</definedName>
    <definedName name="石工事">#REF!</definedName>
    <definedName name="石材">#REF!</definedName>
    <definedName name="石段">#REF!</definedName>
    <definedName name="石段１">#REF!</definedName>
    <definedName name="石変">#REF!</definedName>
    <definedName name="積み上げ共通仮設費">#REF!</definedName>
    <definedName name="積み上げ共通仮設費変更">#REF!</definedName>
    <definedName name="積み上げ現場管理費">#REF!</definedName>
    <definedName name="積み上げ現場管理費変更">#REF!</definedName>
    <definedName name="積算資料">#REF!</definedName>
    <definedName name="積算条件判定">#REF!</definedName>
    <definedName name="積上仮設費">#REF!</definedName>
    <definedName name="積上仮設費計">#REF!</definedName>
    <definedName name="積上仮設費合計">#REF!</definedName>
    <definedName name="積上仮設費変更">#REF!</definedName>
    <definedName name="積上共通仮設費">#REF!</definedName>
    <definedName name="積上現場管理費">#REF!</definedName>
    <definedName name="切り捨て計算">#REF!</definedName>
    <definedName name="切込砕石">#REF!</definedName>
    <definedName name="切土">[61]D代価!#REF!</definedName>
    <definedName name="切土ルーズ">#REF!</definedName>
    <definedName name="切土法面">#REF!</definedName>
    <definedName name="切梁・腹起し設置">[31]基礎単価!#REF!</definedName>
    <definedName name="切梁・腹起し撤去">[31]基礎単価!#REF!</definedName>
    <definedName name="接地端子盤">#REF!</definedName>
    <definedName name="接地端子盤６Ｌ">#REF!</definedName>
    <definedName name="接地棒__14φ×1_500">#REF!</definedName>
    <definedName name="設計">#REF!</definedName>
    <definedName name="設計額確認">[62]初期設定!#REF!</definedName>
    <definedName name="設計協議">#REF!</definedName>
    <definedName name="設計書">#N/A</definedName>
    <definedName name="設計書２" hidden="1">{#N/A,#N/A,FALSE,"集計"}</definedName>
    <definedName name="設計書マクロ">#N/A</definedName>
    <definedName name="設計書鏡">#REF!</definedName>
    <definedName name="設計書単価掛率">#REF!</definedName>
    <definedName name="設計変更">#REF!</definedName>
    <definedName name="設備">#REF!</definedName>
    <definedName name="設備概要機械">#REF!</definedName>
    <definedName name="設備概要建築">#REF!</definedName>
    <definedName name="設備概要電気">#REF!</definedName>
    <definedName name="説明用">#REF!</definedName>
    <definedName name="専門工事SW">#REF!</definedName>
    <definedName name="選択">#REF!</definedName>
    <definedName name="前ﾒﾆｭｰ">#REF!</definedName>
    <definedName name="前回印刷">[3]仮設解体!#REF!</definedName>
    <definedName name="前回印刷10">[3]仮設解体!#REF!</definedName>
    <definedName name="前回改訂">[13]代価表01!#REF!</definedName>
    <definedName name="前金補正１５ー２５">#REF!</definedName>
    <definedName name="前金補正２５">#REF!</definedName>
    <definedName name="前金補正５">#REF!</definedName>
    <definedName name="前金補正５ー１５">#REF!</definedName>
    <definedName name="前金補正なし">#REF!</definedName>
    <definedName name="前払金補正係数">#REF!</definedName>
    <definedName name="全印">#REF!</definedName>
    <definedName name="全鏡">#REF!</definedName>
    <definedName name="全仕">#REF!</definedName>
    <definedName name="全拾">#REF!</definedName>
    <definedName name="全拾2">#REF!</definedName>
    <definedName name="全集">#REF!</definedName>
    <definedName name="全代">#REF!</definedName>
    <definedName name="全代価表">[13]代価表01!#REF!</definedName>
    <definedName name="全内">#REF!</definedName>
    <definedName name="全内訳書">[3]仮設解体!#REF!</definedName>
    <definedName name="全部">#N/A</definedName>
    <definedName name="粗度係数">#REF!</definedName>
    <definedName name="挿入END">#REF!</definedName>
    <definedName name="槽">#REF!</definedName>
    <definedName name="総括">#REF!</definedName>
    <definedName name="総括集計">#REF!</definedName>
    <definedName name="総括表">#N/A</definedName>
    <definedName name="総括表印刷">#N/A</definedName>
    <definedName name="総合盤_SUS">#REF!</definedName>
    <definedName name="増築１確認年月日">#REF!</definedName>
    <definedName name="増築１確認番号">#REF!</definedName>
    <definedName name="増築１検査年月日">#REF!</definedName>
    <definedName name="増築１検査番号">#REF!</definedName>
    <definedName name="増築２確認年月日">#REF!</definedName>
    <definedName name="増築２確認番号">#REF!</definedName>
    <definedName name="増築２検査年月日">#REF!</definedName>
    <definedName name="増築２検査番号">#REF!</definedName>
    <definedName name="増築時期">#REF!</definedName>
    <definedName name="増築時期_">#REF!</definedName>
    <definedName name="造園現場経費">#REF!</definedName>
    <definedName name="造園現場経費合計">#REF!</definedName>
    <definedName name="造園工事原価">#REF!</definedName>
    <definedName name="造園工事原価合計">#REF!</definedName>
    <definedName name="造園純工">#REF!</definedName>
    <definedName name="造園純工合計">#REF!</definedName>
    <definedName name="造園直工">#REF!</definedName>
    <definedName name="造園直工合計">#REF!</definedName>
    <definedName name="造園直工合計２">#REF!</definedName>
    <definedName name="造園変更直工">#REF!</definedName>
    <definedName name="造作">#REF!</definedName>
    <definedName name="造作工事合計">#REF!</definedName>
    <definedName name="造作工事小計1">#REF!</definedName>
    <definedName name="造作工事小計2">#REF!</definedName>
    <definedName name="造作拾">#REF!</definedName>
    <definedName name="側溝">#REF!</definedName>
    <definedName name="測定設定">#REF!</definedName>
    <definedName name="測量業務費">#REF!</definedName>
    <definedName name="足場ﾘｰｽ">#REF!</definedName>
    <definedName name="損料。運賃">#N/A</definedName>
    <definedName name="損料運搬">#N/A</definedName>
    <definedName name="他">#REF!</definedName>
    <definedName name="他ﾌｧｲﾙ">[13]代価表01!#REF!</definedName>
    <definedName name="多角">#REF!</definedName>
    <definedName name="多角1">#REF!</definedName>
    <definedName name="太陽">#REF!</definedName>
    <definedName name="打設手間">#REF!</definedName>
    <definedName name="体積">#REF!</definedName>
    <definedName name="対照表">#REF!</definedName>
    <definedName name="貸家1">#N/A</definedName>
    <definedName name="貸家10">#N/A</definedName>
    <definedName name="貸家11">#N/A</definedName>
    <definedName name="貸家12">#N/A</definedName>
    <definedName name="貸家13">#N/A</definedName>
    <definedName name="貸家14">#N/A</definedName>
    <definedName name="貸家15">#N/A</definedName>
    <definedName name="貸家2">#N/A</definedName>
    <definedName name="貸家3">#N/A</definedName>
    <definedName name="貸家4">#N/A</definedName>
    <definedName name="貸家5">#N/A</definedName>
    <definedName name="貸家6">#N/A</definedName>
    <definedName name="貸家7">#N/A</definedName>
    <definedName name="貸家8">#N/A</definedName>
    <definedName name="貸家9">#N/A</definedName>
    <definedName name="貸間借家面積">#REF!</definedName>
    <definedName name="代">#REF!</definedName>
    <definedName name="代3">#N/A</definedName>
    <definedName name="代Ｃ">#REF!</definedName>
    <definedName name="代か">#N/A</definedName>
    <definedName name="代価">#N/A</definedName>
    <definedName name="代価_P">#REF!</definedName>
    <definedName name="代価3">#REF!</definedName>
    <definedName name="代価33">#N/A</definedName>
    <definedName name="代価35">#N/A</definedName>
    <definedName name="代価一覧">#N/A</definedName>
    <definedName name="代価一覧_A_1">#REF!</definedName>
    <definedName name="代価一覧_A_2">#REF!</definedName>
    <definedName name="代価一覧_B_1">#REF!</definedName>
    <definedName name="代価一覧_B_2">#REF!</definedName>
    <definedName name="代価一覧_C_1">#REF!</definedName>
    <definedName name="代価一覧_D_1">#REF!</definedName>
    <definedName name="代価一覧_D_2">#REF!</definedName>
    <definedName name="代価一覧_E_1">#REF!</definedName>
    <definedName name="代価一覧_E_2">#REF!</definedName>
    <definedName name="代価一覧_F_1">#REF!</definedName>
    <definedName name="代価一覧_F_2">#REF!</definedName>
    <definedName name="代価一覧_G_1">#REF!</definedName>
    <definedName name="代価一覧表">#N/A</definedName>
    <definedName name="代価街区リスト">#REF!</definedName>
    <definedName name="代価表" hidden="1">#REF!</definedName>
    <definedName name="代価表１">#REF!</definedName>
    <definedName name="代価表13" hidden="1">[44]内訳書!#REF!</definedName>
    <definedName name="代価表１５">#N/A</definedName>
    <definedName name="代価表18" hidden="1">[44]内訳書!#REF!</definedName>
    <definedName name="代価表2">'[63]86動産'!#REF!</definedName>
    <definedName name="代価表33">#REF!</definedName>
    <definedName name="代価表Ａ">#N/A</definedName>
    <definedName name="代価表マクロ">#N/A</definedName>
    <definedName name="代価表仮">#REF!</definedName>
    <definedName name="代表者氏名">#REF!</definedName>
    <definedName name="代理人氏名">#REF!</definedName>
    <definedName name="代理人住所">#REF!</definedName>
    <definedName name="代理人電話番号">#REF!</definedName>
    <definedName name="台形">#REF!</definedName>
    <definedName name="台形1">#REF!</definedName>
    <definedName name="台形2">#REF!</definedName>
    <definedName name="大ブレカ1">#REF!</definedName>
    <definedName name="大ブレカ2">#REF!</definedName>
    <definedName name="大工">#REF!</definedName>
    <definedName name="大工１">#REF!</definedName>
    <definedName name="大城">'[64]86動産'!#REF!</definedName>
    <definedName name="第３工区">#REF!</definedName>
    <definedName name="棚１">#REF!</definedName>
    <definedName name="棚１０">#REF!</definedName>
    <definedName name="棚１１">#REF!</definedName>
    <definedName name="棚１２">#REF!</definedName>
    <definedName name="棚２">#REF!</definedName>
    <definedName name="棚３">#REF!</definedName>
    <definedName name="棚４">#REF!</definedName>
    <definedName name="棚５">#REF!</definedName>
    <definedName name="棚６">#REF!</definedName>
    <definedName name="棚７">#REF!</definedName>
    <definedName name="棚８">#REF!</definedName>
    <definedName name="棚９">#REF!</definedName>
    <definedName name="単__価__一__覧__表">#REF!</definedName>
    <definedName name="単_価">#REF!</definedName>
    <definedName name="単位">#REF!</definedName>
    <definedName name="単位発熱量">#REF!</definedName>
    <definedName name="単価">#REF!</definedName>
    <definedName name="単価_001">#REF!</definedName>
    <definedName name="単価_002">#REF!</definedName>
    <definedName name="単価_003">#REF!</definedName>
    <definedName name="単価_004">#REF!</definedName>
    <definedName name="単価_005">#REF!</definedName>
    <definedName name="単価_006">#REF!</definedName>
    <definedName name="単価_007">#REF!</definedName>
    <definedName name="単価_008">#REF!</definedName>
    <definedName name="単価_009">#REF!</definedName>
    <definedName name="単価_100">#REF!</definedName>
    <definedName name="単価_200">#REF!</definedName>
    <definedName name="単価・代価表">#REF!</definedName>
    <definedName name="単価12">#REF!</definedName>
    <definedName name="単価13">#REF!</definedName>
    <definedName name="単価1996">#REF!</definedName>
    <definedName name="単価1997">#REF!</definedName>
    <definedName name="単価1998">#REF!</definedName>
    <definedName name="単価H12">#REF!</definedName>
    <definedName name="単価リスト2">#REF!</definedName>
    <definedName name="単価一覧">#REF!</definedName>
    <definedName name="単価算定表">#REF!</definedName>
    <definedName name="単価代価表">#REF!</definedName>
    <definedName name="単価入替第1回">#REF!</definedName>
    <definedName name="単価入替第2回">#REF!</definedName>
    <definedName name="単価入替第3回">#REF!</definedName>
    <definedName name="単価比較">#REF!</definedName>
    <definedName name="単価比較_1_P">#REF!</definedName>
    <definedName name="単価比較_2_P">#REF!</definedName>
    <definedName name="単価比較_3_P">#REF!</definedName>
    <definedName name="単価比較_4_P">#REF!</definedName>
    <definedName name="単価比較_5_P">#REF!</definedName>
    <definedName name="単価比較_6_P">#REF!</definedName>
    <definedName name="単価比較_7_P">#REF!</definedName>
    <definedName name="単価比較_8_P">#REF!</definedName>
    <definedName name="単価比較_9_P">#REF!</definedName>
    <definedName name="単価比較表">IF(#REF!="","",HLOOKUP(#REF!,立木移転種別表,2,0))</definedName>
    <definedName name="単価表">#REF!</definedName>
    <definedName name="単価表・代価表１">#REF!</definedName>
    <definedName name="単価表１">#REF!</definedName>
    <definedName name="単価表11_">#REF!</definedName>
    <definedName name="単価表H12">#REF!</definedName>
    <definedName name="単価表M">#REF!</definedName>
    <definedName name="単管足場">#REF!</definedName>
    <definedName name="単語表解除">#N/A</definedName>
    <definedName name="単層">#REF!</definedName>
    <definedName name="単鉄筋長方形">#REF!</definedName>
    <definedName name="探査工">#REF!</definedName>
    <definedName name="端数処理">#REF!</definedName>
    <definedName name="断面">#REF!</definedName>
    <definedName name="断面2">#REF!</definedName>
    <definedName name="値">#REF!</definedName>
    <definedName name="値ｾﾙ">#REF!</definedName>
    <definedName name="値複写">#REF!</definedName>
    <definedName name="地下階数">#REF!</definedName>
    <definedName name="地下面積">#REF!</definedName>
    <definedName name="地業">#REF!</definedName>
    <definedName name="地業原">#REF!</definedName>
    <definedName name="地業工事合計">#REF!</definedName>
    <definedName name="地業変">#REF!</definedName>
    <definedName name="地質調査業務費">#REF!</definedName>
    <definedName name="地上階数">#REF!</definedName>
    <definedName name="地上面積">#REF!</definedName>
    <definedName name="地先境界ブロック">#REF!</definedName>
    <definedName name="地中梁">#REF!</definedName>
    <definedName name="地盤補正">#REF!</definedName>
    <definedName name="地梁">#REF!</definedName>
    <definedName name="中位単価">#REF!</definedName>
    <definedName name="中位単価1">#REF!</definedName>
    <definedName name="中位単価2">#REF!</definedName>
    <definedName name="中南部１工区">#REF!:#REF!</definedName>
    <definedName name="中南部３工区">#REF!:#REF!</definedName>
    <definedName name="仲西小学">#REF!</definedName>
    <definedName name="抽出">#REF!</definedName>
    <definedName name="抽出2">#REF!</definedName>
    <definedName name="抽出3">#REF!</definedName>
    <definedName name="柱">#REF!</definedName>
    <definedName name="貯水池底面">#REF!</definedName>
    <definedName name="張り">#N/A</definedName>
    <definedName name="調査NO">#REF!</definedName>
    <definedName name="調査年月日">#REF!</definedName>
    <definedName name="調査年度">#REF!</definedName>
    <definedName name="調査番号">#REF!</definedName>
    <definedName name="調整費">#REF!</definedName>
    <definedName name="長さ">#REF!</definedName>
    <definedName name="直接仮設">#REF!</definedName>
    <definedName name="直接仮設工事">#REF!</definedName>
    <definedName name="直接工事費">#REF!</definedName>
    <definedName name="直接工事費計">#REF!</definedName>
    <definedName name="直接工事費合計">#REF!</definedName>
    <definedName name="直接工事費変更">#REF!</definedName>
    <definedName name="直列">#REF!</definedName>
    <definedName name="直列D">#REF!</definedName>
    <definedName name="賃料">#REF!</definedName>
    <definedName name="通常">#REF!</definedName>
    <definedName name="低減率算定">#REF!</definedName>
    <definedName name="定温式ｽﾎﾟｯﾄ型１種_防水型">#REF!</definedName>
    <definedName name="庭石">#N/A</definedName>
    <definedName name="庭木等諸経費算定表">#REF!</definedName>
    <definedName name="訂正" hidden="1">#REF!</definedName>
    <definedName name="摘_______要">#REF!</definedName>
    <definedName name="撤去_6.6KV_CV38°_3C">#REF!</definedName>
    <definedName name="撤去_引込柱">#REF!</definedName>
    <definedName name="鉄" hidden="1">#REF!</definedName>
    <definedName name="鉄筋">#REF!</definedName>
    <definedName name="鉄筋Ａ">#REF!</definedName>
    <definedName name="鉄筋Ｄ１３">#REF!</definedName>
    <definedName name="鉄筋Ｄ１６">#REF!</definedName>
    <definedName name="鉄筋加工">#REF!</definedName>
    <definedName name="鉄筋加工組立">#REF!</definedName>
    <definedName name="鉄筋工">#REF!</definedName>
    <definedName name="鉄筋工１">#REF!</definedName>
    <definedName name="鉄筋工事">#REF!</definedName>
    <definedName name="鉄筋工事合計">#REF!</definedName>
    <definedName name="鉄筋組立">#REF!</definedName>
    <definedName name="鉄原">#REF!</definedName>
    <definedName name="鉄骨">#REF!</definedName>
    <definedName name="鉄骨改修変更直工">#REF!</definedName>
    <definedName name="鉄骨計算集計1ページ用" hidden="1">{#N/A,#N/A,FALSE,"Sheet16";#N/A,#N/A,FALSE,"Sheet16"}</definedName>
    <definedName name="鉄骨計算書">#N/A</definedName>
    <definedName name="鉄骨現場経費">#REF!</definedName>
    <definedName name="鉄骨現場経費合計">#REF!</definedName>
    <definedName name="鉄骨工">#REF!</definedName>
    <definedName name="鉄骨工１">#REF!</definedName>
    <definedName name="鉄骨工事改修直工">#REF!</definedName>
    <definedName name="鉄骨工事改修直工計">#REF!</definedName>
    <definedName name="鉄骨工事改修変更直工">#REF!</definedName>
    <definedName name="鉄骨工事原価">#REF!</definedName>
    <definedName name="鉄骨工事原価合計">#REF!</definedName>
    <definedName name="鉄骨工事直工">#REF!</definedName>
    <definedName name="鉄骨工事直工計">#REF!</definedName>
    <definedName name="鉄骨工事変更直工">#REF!</definedName>
    <definedName name="鉄骨純工">#REF!</definedName>
    <definedName name="鉄骨純工合計">#REF!</definedName>
    <definedName name="鉄骨挿入面積">#REF!</definedName>
    <definedName name="鉄骨直工">#REF!</definedName>
    <definedName name="鉄骨直工合計">#REF!</definedName>
    <definedName name="鉄骨直工合計２">#REF!</definedName>
    <definedName name="鉄骨変更直工">#REF!</definedName>
    <definedName name="鉄変">#REF!</definedName>
    <definedName name="典昭">#N/A</definedName>
    <definedName name="天井ボード２">#REF!</definedName>
    <definedName name="天井付ﾘｰﾗｰｺﾝｾﾝﾄ">#REF!</definedName>
    <definedName name="天井埋込スピーカ">#REF!</definedName>
    <definedName name="天井埋込ｽﾋﾟｰｶ__防滴型">#REF!</definedName>
    <definedName name="天久変更協議">#REF!</definedName>
    <definedName name="点">'[65]単価表(測)'!#REF!</definedName>
    <definedName name="電１">#REF!</definedName>
    <definedName name="電１０">#REF!</definedName>
    <definedName name="電１１">#REF!</definedName>
    <definedName name="電１２">#REF!</definedName>
    <definedName name="電１３">#REF!</definedName>
    <definedName name="電１４">#REF!</definedName>
    <definedName name="電１５">#REF!</definedName>
    <definedName name="電１６">#REF!</definedName>
    <definedName name="電１７">#REF!</definedName>
    <definedName name="電１８">#REF!</definedName>
    <definedName name="電２">#REF!</definedName>
    <definedName name="電３">#REF!</definedName>
    <definedName name="電４">#REF!</definedName>
    <definedName name="電５">#REF!</definedName>
    <definedName name="電６">#REF!</definedName>
    <definedName name="電７">#REF!</definedName>
    <definedName name="電８">#REF!</definedName>
    <definedName name="電９">#REF!</definedName>
    <definedName name="電気">#REF!</definedName>
    <definedName name="電気1P">#REF!</definedName>
    <definedName name="電気その一般管理費">#REF!</definedName>
    <definedName name="電気その下一般管理費">#REF!</definedName>
    <definedName name="電気その下仮設費">#REF!</definedName>
    <definedName name="電気その下現場管理費">#REF!</definedName>
    <definedName name="電気その共通仮設費">#REF!</definedName>
    <definedName name="電気その原工事">#REF!</definedName>
    <definedName name="電気その現場管理費">#REF!</definedName>
    <definedName name="電気その工事原価">#REF!</definedName>
    <definedName name="電気その純工事費">#REF!</definedName>
    <definedName name="電気その他">#REF!</definedName>
    <definedName name="電気その他改修直工">#REF!</definedName>
    <definedName name="電気その他改修直工計">#REF!</definedName>
    <definedName name="電気その他改修変更直工">#REF!</definedName>
    <definedName name="電気その他現場管理費">#REF!</definedName>
    <definedName name="電気その他工事原価">#REF!</definedName>
    <definedName name="電気その他純工">#REF!</definedName>
    <definedName name="電気その他直工">#REF!</definedName>
    <definedName name="電気その他直工計">#REF!</definedName>
    <definedName name="電気その他変更直工">#REF!</definedName>
    <definedName name="電気その直接工事費">#REF!</definedName>
    <definedName name="電気その変更">#REF!</definedName>
    <definedName name="電気一般">#REF!</definedName>
    <definedName name="電気一般一般管理費">#REF!</definedName>
    <definedName name="電気一般下一般管理費">#REF!</definedName>
    <definedName name="電気一般下仮設費">#REF!</definedName>
    <definedName name="電気一般下現場管理費">#REF!</definedName>
    <definedName name="電気一般共通仮設費">#REF!</definedName>
    <definedName name="電気一般原工事">#REF!</definedName>
    <definedName name="電気一般現場管理費">#REF!</definedName>
    <definedName name="電気一般工事原価">#REF!</definedName>
    <definedName name="電気一般純工事費">#REF!</definedName>
    <definedName name="電気一般直接工事費">#REF!</definedName>
    <definedName name="電気一般変更">#REF!</definedName>
    <definedName name="電気下請工事原価">#REF!</definedName>
    <definedName name="電気下請工事原価計">#REF!</definedName>
    <definedName name="電気下請純工">#REF!</definedName>
    <definedName name="電気下請純工計">#REF!</definedName>
    <definedName name="電気下請変更現経">#REF!</definedName>
    <definedName name="電気改修">#REF!</definedName>
    <definedName name="電気改修下一般管理費">#REF!</definedName>
    <definedName name="電気改修下仮設費">#REF!</definedName>
    <definedName name="電気改修下現場管理費">#REF!</definedName>
    <definedName name="電気改修共通仮設費">#REF!</definedName>
    <definedName name="電気改修原工事">#REF!</definedName>
    <definedName name="電気改修現場管理費">#REF!</definedName>
    <definedName name="電気改修工事原価">#REF!</definedName>
    <definedName name="電気改修純工事費">#REF!</definedName>
    <definedName name="電気改修積上げんば管理費計">#REF!</definedName>
    <definedName name="電気改修積上仮設費">#REF!</definedName>
    <definedName name="電気改修積上現場管理費">#REF!</definedName>
    <definedName name="電気改修直工">#REF!</definedName>
    <definedName name="電気改修直工計">#REF!</definedName>
    <definedName name="電気改修直接工事費">#REF!</definedName>
    <definedName name="電気改修変更">#REF!</definedName>
    <definedName name="電気改修変更積上仮設費">#REF!</definedName>
    <definedName name="電気改修変更積上現場管理費">#REF!</definedName>
    <definedName name="電気改修変更直工">#REF!</definedName>
    <definedName name="電気業者見積額">#REF!</definedName>
    <definedName name="電気原価">#REF!</definedName>
    <definedName name="電気原価合計">#REF!</definedName>
    <definedName name="電気現場管理費">#REF!</definedName>
    <definedName name="電気現場経費">#REF!</definedName>
    <definedName name="電気現場経費合計">#REF!</definedName>
    <definedName name="電気工事原価">#REF!</definedName>
    <definedName name="電気工事原価合計">#REF!</definedName>
    <definedName name="電気合計">#REF!</definedName>
    <definedName name="電気時計Ａﾀｲﾌﾟ">#REF!</definedName>
    <definedName name="電気時計Ｂﾀｲﾌﾟ">#REF!</definedName>
    <definedName name="電気主要機器現場経費">#REF!</definedName>
    <definedName name="電気主要機器現場経費合計">#REF!</definedName>
    <definedName name="電気主要機器工事原価">#REF!</definedName>
    <definedName name="電気主要機器工事原価合計">#REF!</definedName>
    <definedName name="電気主要機器純工">#REF!</definedName>
    <definedName name="電気主要機器純工合計">#REF!</definedName>
    <definedName name="電気主要機器直工">#REF!</definedName>
    <definedName name="電気主要機器直工２">#REF!</definedName>
    <definedName name="電気主要機器直工合計">#REF!</definedName>
    <definedName name="電気主要機器直工合計２">#REF!</definedName>
    <definedName name="電気主要機器変更直工">#REF!</definedName>
    <definedName name="電気純工">#REF!</definedName>
    <definedName name="電気純工合計">#REF!</definedName>
    <definedName name="電気積上仮設費">#REF!</definedName>
    <definedName name="電気積上仮設費計">#REF!</definedName>
    <definedName name="電気積上仮設費変更">#REF!</definedName>
    <definedName name="電気積上現場管理費">#REF!</definedName>
    <definedName name="電気積上現場管理費計">#REF!</definedName>
    <definedName name="電気積上現場管理費変更">#REF!</definedName>
    <definedName name="電気設備">#REF!</definedName>
    <definedName name="電気単価表">#REF!</definedName>
    <definedName name="電気直工">#REF!</definedName>
    <definedName name="電気直工２">#REF!</definedName>
    <definedName name="電気直工３">#REF!</definedName>
    <definedName name="電気直工計">#REF!</definedName>
    <definedName name="電気直工合計">#REF!</definedName>
    <definedName name="電気直工合計２">#REF!</definedName>
    <definedName name="電気内訳横" hidden="1">#REF!</definedName>
    <definedName name="電気複合">#REF!</definedName>
    <definedName name="電気複合単価計算書">#REF!</definedName>
    <definedName name="電気変更一般">#REF!</definedName>
    <definedName name="電気変更工事原価">#REF!</definedName>
    <definedName name="電気変更主要機器">#REF!</definedName>
    <definedName name="電気変更積上仮設費">#REF!</definedName>
    <definedName name="電気変更積上現場管理費">#REF!</definedName>
    <definedName name="電気変更直工">#REF!</definedName>
    <definedName name="電極保持器">#REF!</definedName>
    <definedName name="電極棒">#REF!</definedName>
    <definedName name="電工">#REF!</definedName>
    <definedName name="電線___CVV2.0_10C__ｶﾝﾛ">#REF!</definedName>
    <definedName name="電線IV14°×1__ﾗｯｸ">#REF!</definedName>
    <definedName name="電線IV22°×1__ﾗｯｸ">#REF!</definedName>
    <definedName name="電線IV38°×1__ﾗｯｸ">#REF!</definedName>
    <definedName name="電線IV5.5°×1__ﾗｯｸ">#REF!</definedName>
    <definedName name="電灯">#REF!</definedName>
    <definedName name="電灯設備集計">#REF!</definedName>
    <definedName name="電力負担金">#REF!</definedName>
    <definedName name="電力負担金変更">#REF!</definedName>
    <definedName name="電力料">#REF!</definedName>
    <definedName name="電労費">#REF!</definedName>
    <definedName name="電話">#REF!</definedName>
    <definedName name="吐く">#N/A</definedName>
    <definedName name="塗装">#REF!</definedName>
    <definedName name="塗装Ａ">#REF!</definedName>
    <definedName name="塗装原">#REF!</definedName>
    <definedName name="塗装工">#REF!</definedName>
    <definedName name="塗装工１">#REF!</definedName>
    <definedName name="塗装工事">#REF!</definedName>
    <definedName name="塗装工事合計">#REF!</definedName>
    <definedName name="塗装変">#REF!</definedName>
    <definedName name="渡り廊下">#REF!</definedName>
    <definedName name="登録">#REF!</definedName>
    <definedName name="都計法許可年月日">#REF!</definedName>
    <definedName name="都計法許可番号">#REF!</definedName>
    <definedName name="都計法条文">#REF!</definedName>
    <definedName name="都市型1工法">#REF!</definedName>
    <definedName name="都市型2工法">#REF!</definedName>
    <definedName name="土">#REF!</definedName>
    <definedName name="土間コン">#REF!</definedName>
    <definedName name="土工">#REF!</definedName>
    <definedName name="土工Ａ">#REF!</definedName>
    <definedName name="土工下流">#REF!</definedName>
    <definedName name="土工機械運搬">[66]代価!#REF!</definedName>
    <definedName name="土工原">#REF!</definedName>
    <definedName name="土工事">#REF!</definedName>
    <definedName name="土工事合計">#REF!</definedName>
    <definedName name="土工数量" hidden="1">[67]複合器具!#REF!</definedName>
    <definedName name="土工変">#REF!</definedName>
    <definedName name="土集計１">#REF!</definedName>
    <definedName name="土壌害虫発生機構解析実験棟">#REF!</definedName>
    <definedName name="土地の登記の有無">#REF!</definedName>
    <definedName name="土地所有者氏名">#REF!</definedName>
    <definedName name="土地所有者住所">#REF!</definedName>
    <definedName name="土地所有者電話番号">#REF!</definedName>
    <definedName name="土被_100">[48]管土工数量!#REF!</definedName>
    <definedName name="土被_101">[48]管土工数量!#REF!</definedName>
    <definedName name="土被_102">[48]管土工数量!#REF!</definedName>
    <definedName name="土被_201">[48]管土工数量!#REF!</definedName>
    <definedName name="土被_202">[48]管土工数量!#REF!</definedName>
    <definedName name="土被_301">[48]管土工数量!#REF!</definedName>
    <definedName name="土被_302">[48]管土工数量!#REF!</definedName>
    <definedName name="桃">#N/A</definedName>
    <definedName name="棟別">#REF!</definedName>
    <definedName name="当間１１号">[68]明細表!#REF!</definedName>
    <definedName name="当間３２号">[68]明細表!#REF!</definedName>
    <definedName name="当初工期">#REF!</definedName>
    <definedName name="当初請負額">#REF!</definedName>
    <definedName name="頭出">#REF!</definedName>
    <definedName name="動">#N/A</definedName>
    <definedName name="動産">#REF!</definedName>
    <definedName name="動産1">#REF!</definedName>
    <definedName name="動産2">#REF!</definedName>
    <definedName name="動産3">#REF!</definedName>
    <definedName name="動産4">#REF!</definedName>
    <definedName name="動産5">#REF!</definedName>
    <definedName name="動産Ｂ">#REF!</definedName>
    <definedName name="動産移転">#N/A</definedName>
    <definedName name="動産移転借家人">#N/A</definedName>
    <definedName name="動産借家">#N/A</definedName>
    <definedName name="動産名称">#REF!</definedName>
    <definedName name="動力">#REF!</definedName>
    <definedName name="動力盤Ｐ_２">#REF!</definedName>
    <definedName name="動力盤Ｐ_３">#REF!</definedName>
    <definedName name="動力盤Ｐ_４">#REF!</definedName>
    <definedName name="動力盤Ｐ_５">#REF!</definedName>
    <definedName name="動力盤Ｐ_６">#REF!</definedName>
    <definedName name="動力盤Ｐ_７">#REF!</definedName>
    <definedName name="導線取付金物_ｺﾝｸﾘｰﾄ用">#REF!</definedName>
    <definedName name="導線取付金物_瓦用">#REF!</definedName>
    <definedName name="胴">#REF!</definedName>
    <definedName name="胴縁材">#REF!</definedName>
    <definedName name="銅">#REF!</definedName>
    <definedName name="銅導線__2.0×13">#REF!</definedName>
    <definedName name="特殊運転">#REF!</definedName>
    <definedName name="特殊運転手１">#REF!</definedName>
    <definedName name="特殊作業員">#REF!</definedName>
    <definedName name="特殊作業員１">#REF!</definedName>
    <definedName name="特殊製品">#N/A</definedName>
    <definedName name="読込">#REF!</definedName>
    <definedName name="読込2">#REF!</definedName>
    <definedName name="読込3">#REF!</definedName>
    <definedName name="鳶工">#REF!</definedName>
    <definedName name="那覇市教育委員会">#REF!</definedName>
    <definedName name="内外原">#REF!</definedName>
    <definedName name="内外装">#REF!</definedName>
    <definedName name="内外装工">#REF!</definedName>
    <definedName name="内外装工事">#REF!</definedName>
    <definedName name="内外装工事合計">#REF!</definedName>
    <definedName name="内外変">#REF!</definedName>
    <definedName name="内装">#N/A</definedName>
    <definedName name="内装Ａ">#REF!</definedName>
    <definedName name="内装工">#REF!</definedName>
    <definedName name="内装工１">#REF!</definedName>
    <definedName name="内部天井">#N/A</definedName>
    <definedName name="内壁">#REF!</definedName>
    <definedName name="内訳">#N/A</definedName>
    <definedName name="内訳_1_J">#REF!</definedName>
    <definedName name="内訳_1_J_1">#REF!</definedName>
    <definedName name="内訳_1_P">#REF!</definedName>
    <definedName name="内訳_1_P_1">#REF!</definedName>
    <definedName name="内訳_2_J">#REF!</definedName>
    <definedName name="内訳_2_J_1">#REF!</definedName>
    <definedName name="内訳_2_P">#REF!</definedName>
    <definedName name="内訳_2_P_1">#REF!</definedName>
    <definedName name="内訳_3_J">#REF!</definedName>
    <definedName name="内訳_3_J_1">#REF!</definedName>
    <definedName name="内訳_3_P">#REF!</definedName>
    <definedName name="内訳_3_P_1">#REF!</definedName>
    <definedName name="内訳_P_1">#REF!</definedName>
    <definedName name="内訳_P_2">#REF!</definedName>
    <definedName name="内訳_P_3">#REF!</definedName>
    <definedName name="内訳１">#REF!</definedName>
    <definedName name="内訳１工区">#REF!</definedName>
    <definedName name="内訳２">#REF!</definedName>
    <definedName name="内訳２工区">#REF!</definedName>
    <definedName name="内訳３">#REF!</definedName>
    <definedName name="内訳４">#REF!</definedName>
    <definedName name="内訳ｺﾝｸﾘｰﾄ">#REF!</definedName>
    <definedName name="内訳金額">INDEX(#REF!,MATCH(#REF!,#REF!,0),4)</definedName>
    <definedName name="内訳型枠">#REF!</definedName>
    <definedName name="内訳抗地">#REF!</definedName>
    <definedName name="内訳時非表示列">#REF!</definedName>
    <definedName name="内訳書">#N/A</definedName>
    <definedName name="内訳書1">#REF!</definedName>
    <definedName name="内訳書1.2">#REF!</definedName>
    <definedName name="内訳書２">#N/A</definedName>
    <definedName name="内訳書3">#N/A</definedName>
    <definedName name="内訳書3.4">#N/A</definedName>
    <definedName name="内訳書5.6">#N/A</definedName>
    <definedName name="内訳書7.8">#N/A</definedName>
    <definedName name="内訳書Ｉ">#REF!</definedName>
    <definedName name="内訳書印刷">[3]仮設解体!#REF!</definedName>
    <definedName name="内訳詳細">#N/A</definedName>
    <definedName name="内訳全体">#REF!</definedName>
    <definedName name="内訳鉄筋">#REF!</definedName>
    <definedName name="内訳鉄骨">#REF!</definedName>
    <definedName name="内訳土">#REF!</definedName>
    <definedName name="内訳範囲一般">#REF!</definedName>
    <definedName name="内訳明細表">#REF!</definedName>
    <definedName name="二">#REF!</definedName>
    <definedName name="二階面積">#REF!</definedName>
    <definedName name="二次製品">#N/A</definedName>
    <definedName name="二次単価">#REF!</definedName>
    <definedName name="二十">#REF!</definedName>
    <definedName name="入力">#REF!</definedName>
    <definedName name="入力ﾒﾆｭｰ">[3]仮設解体!#REF!</definedName>
    <definedName name="入力表">[13]代価表01!#REF!</definedName>
    <definedName name="熱線式ｾﾝｻｰ">#REF!</definedName>
    <definedName name="年号">#REF!</definedName>
    <definedName name="農村型1工法">#REF!</definedName>
    <definedName name="農村型2工法">#REF!</definedName>
    <definedName name="廃1">#N/A</definedName>
    <definedName name="廃10">#N/A</definedName>
    <definedName name="廃2">#N/A</definedName>
    <definedName name="廃3">#N/A</definedName>
    <definedName name="廃4">#N/A</definedName>
    <definedName name="廃5">#N/A</definedName>
    <definedName name="廃6">#N/A</definedName>
    <definedName name="廃7">#N/A</definedName>
    <definedName name="廃8">#N/A</definedName>
    <definedName name="廃9">#N/A</definedName>
    <definedName name="廃材">#N/A</definedName>
    <definedName name="廃材運搬費">#REF!</definedName>
    <definedName name="排水工">#REF!</definedName>
    <definedName name="配管工">#REF!</definedName>
    <definedName name="配線器具">#REF!</definedName>
    <definedName name="倍数">#REF!</definedName>
    <definedName name="白ｶﾞｽ管__G125">#REF!</definedName>
    <definedName name="八">#REF!</definedName>
    <definedName name="発生材">#REF!</definedName>
    <definedName name="発生土">#REF!</definedName>
    <definedName name="発送市町村">#REF!</definedName>
    <definedName name="発電機技術員派遣費">#REF!</definedName>
    <definedName name="発電機搬入据付配管工事">#REF!</definedName>
    <definedName name="半円">#REF!</definedName>
    <definedName name="板金工">#REF!</definedName>
    <definedName name="板金工１">#REF!</definedName>
    <definedName name="範囲">#N/A</definedName>
    <definedName name="範囲1">#N/A</definedName>
    <definedName name="範囲2">#N/A</definedName>
    <definedName name="範囲名">[13]代価表01!#REF!</definedName>
    <definedName name="番号入力">#REF!</definedName>
    <definedName name="番地">[3]仮設解体!#REF!</definedName>
    <definedName name="番地10">[3]仮設解体!#REF!</definedName>
    <definedName name="番地2">[3]仮設解体!#REF!</definedName>
    <definedName name="盤見積もり">#REF!</definedName>
    <definedName name="比嘉">#N/A</definedName>
    <definedName name="比嘉つ">#N/A</definedName>
    <definedName name="比嘉つやこ">#N/A</definedName>
    <definedName name="比較表">#N/A</definedName>
    <definedName name="避雷">#REF!</definedName>
    <definedName name="非Ａ">#REF!</definedName>
    <definedName name="非B">#REF!</definedName>
    <definedName name="非C">#REF!</definedName>
    <definedName name="非Ｃ１">#REF!</definedName>
    <definedName name="非Ｃ２">#REF!</definedName>
    <definedName name="非Ｄ">#REF!</definedName>
    <definedName name="非Ｅ１">#REF!</definedName>
    <definedName name="非Ｅ２">#REF!</definedName>
    <definedName name="非F">#REF!</definedName>
    <definedName name="非Ｇ">#REF!</definedName>
    <definedName name="非Ｈ">#REF!</definedName>
    <definedName name="非常・業務用ﾗｯｸ架">#REF!</definedName>
    <definedName name="非表示">#REF!,#REF!,#REF!,#REF!,#REF!,#REF!</definedName>
    <definedName name="非木再築">#REF!</definedName>
    <definedName name="非木造建物共通仮設費率表">#REF!</definedName>
    <definedName name="備__考">#REF!</definedName>
    <definedName name="備考">#REF!</definedName>
    <definedName name="備考面積">#REF!</definedName>
    <definedName name="百名小機械経費">#N/A</definedName>
    <definedName name="標貫レキ">#REF!</definedName>
    <definedName name="標貫砂">#REF!</definedName>
    <definedName name="標貫軟１">#REF!</definedName>
    <definedName name="標準家賃仮住居">標準家賃借家人</definedName>
    <definedName name="標準家賃式">#REF!*#REF!</definedName>
    <definedName name="標準家賃借家人">#REF!</definedName>
    <definedName name="標準工期">#N/A</definedName>
    <definedName name="表">#N/A</definedName>
    <definedName name="表１">#REF!</definedName>
    <definedName name="表１０">#REF!</definedName>
    <definedName name="表11">[13]代価表01!#REF!</definedName>
    <definedName name="表１２">#REF!</definedName>
    <definedName name="表１３">#REF!</definedName>
    <definedName name="表１４">#REF!</definedName>
    <definedName name="表15">[13]代価表01!#REF!</definedName>
    <definedName name="表16">[13]代価表01!#REF!</definedName>
    <definedName name="表17">[13]代価表01!#REF!</definedName>
    <definedName name="表18">[13]代価表01!#REF!</definedName>
    <definedName name="表19">[13]代価表01!#REF!</definedName>
    <definedName name="表２">#REF!</definedName>
    <definedName name="表20">[13]代価表01!#REF!</definedName>
    <definedName name="表21">[13]代価表01!#REF!</definedName>
    <definedName name="表22">[13]代価表01!#REF!</definedName>
    <definedName name="表23">[13]代価表01!#REF!</definedName>
    <definedName name="表24">[13]代価表01!#REF!</definedName>
    <definedName name="表25">[13]代価表01!#REF!</definedName>
    <definedName name="表26">[13]代価表01!#REF!</definedName>
    <definedName name="表27">[13]代価表01!#REF!</definedName>
    <definedName name="表28">[13]代価表01!#REF!</definedName>
    <definedName name="表29">[13]代価表01!#REF!</definedName>
    <definedName name="表３">#REF!</definedName>
    <definedName name="表30">[13]代価表01!#REF!</definedName>
    <definedName name="表31">[13]代価表01!#REF!</definedName>
    <definedName name="表32">[13]代価表01!#REF!</definedName>
    <definedName name="表33">[13]代価表01!#REF!</definedName>
    <definedName name="表34">[13]代価表01!#REF!</definedName>
    <definedName name="表35">[13]代価表01!#REF!</definedName>
    <definedName name="表36">[13]代価表01!#REF!</definedName>
    <definedName name="表37">[13]代価表01!#REF!</definedName>
    <definedName name="表38">[13]代価表01!#REF!</definedName>
    <definedName name="表39">[13]代価表01!#REF!</definedName>
    <definedName name="表４">#REF!</definedName>
    <definedName name="表40">[13]代価表01!#REF!</definedName>
    <definedName name="表５">#REF!</definedName>
    <definedName name="表６">#REF!</definedName>
    <definedName name="表７">#REF!</definedName>
    <definedName name="表８">#REF!</definedName>
    <definedName name="表９">#REF!</definedName>
    <definedName name="表紙">#REF!</definedName>
    <definedName name="表紙1">#N/A</definedName>
    <definedName name="表紙２">#N/A</definedName>
    <definedName name="表示1">#REF!</definedName>
    <definedName name="表示なし">#REF!,#REF!,#REF!,#REF!,#REF!,#REF!,#REF!,#REF!,#REF!,#REF!,#REF!,#REF!,#REF!</definedName>
    <definedName name="表示機械">#REF!</definedName>
    <definedName name="表示建築">#REF!</definedName>
    <definedName name="表示電気">#REF!</definedName>
    <definedName name="表示灯">#REF!</definedName>
    <definedName name="表示灯___防滴型">#REF!</definedName>
    <definedName name="表層">#REF!</definedName>
    <definedName name="不要土処分">#REF!</definedName>
    <definedName name="不陸整正">#REF!</definedName>
    <definedName name="付">#REF!</definedName>
    <definedName name="付作">#REF!</definedName>
    <definedName name="付帯工">#REF!</definedName>
    <definedName name="敷居1.8">#REF!</definedName>
    <definedName name="敷居2.7">#REF!</definedName>
    <definedName name="敷金">#REF!</definedName>
    <definedName name="敷地面積">#REF!</definedName>
    <definedName name="普作業員">#REF!</definedName>
    <definedName name="普通作業員">#REF!</definedName>
    <definedName name="普通作業員１">#REF!</definedName>
    <definedName name="普天間">[26]立木調査!#REF!</definedName>
    <definedName name="普労費">#REF!</definedName>
    <definedName name="符号">#REF!</definedName>
    <definedName name="負担金">#REF!</definedName>
    <definedName name="負担金変更">#REF!</definedName>
    <definedName name="負担金旅費">#REF!</definedName>
    <definedName name="負担金旅費合計">#REF!</definedName>
    <definedName name="部屋寸法">#REF!+#REF!</definedName>
    <definedName name="部署">[13]代価表01!#REF!</definedName>
    <definedName name="部分P">[13]代価表01!#REF!</definedName>
    <definedName name="風致・観賞">#REF!</definedName>
    <definedName name="副管取付工">#REF!</definedName>
    <definedName name="幅木">#REF!</definedName>
    <definedName name="複合">#N/A</definedName>
    <definedName name="複合2">#REF!</definedName>
    <definedName name="複合機械">#REF!</definedName>
    <definedName name="複合単価">#REF!</definedName>
    <definedName name="複合単価②">#REF!</definedName>
    <definedName name="複合単価6" hidden="1">#REF!</definedName>
    <definedName name="複合単価E">#REF!</definedName>
    <definedName name="複合電気">#REF!</definedName>
    <definedName name="複合盤">#REF!</definedName>
    <definedName name="複合盤用副受信機">#REF!</definedName>
    <definedName name="複写">#REF!</definedName>
    <definedName name="複写E">#REF!</definedName>
    <definedName name="複写F">#REF!</definedName>
    <definedName name="複写実行">[13]代価表01!#REF!</definedName>
    <definedName name="複写表">[13]代価表01!#REF!</definedName>
    <definedName name="複層">#REF!</definedName>
    <definedName name="物件所在地">#REF!</definedName>
    <definedName name="分">#REF!</definedName>
    <definedName name="分電盤">#REF!</definedName>
    <definedName name="分電盤Ｌ_１">#REF!</definedName>
    <definedName name="分電盤Ｌ_２">#REF!</definedName>
    <definedName name="分電盤Ｌ_３">#REF!</definedName>
    <definedName name="分電盤共架式">#REF!</definedName>
    <definedName name="分電盤修正">#REF!</definedName>
    <definedName name="文字列関数ｾﾙ">#REF!</definedName>
    <definedName name="文字列値複写ｾﾙ">#REF!</definedName>
    <definedName name="文章A1">#REF!</definedName>
    <definedName name="文章A2">#REF!</definedName>
    <definedName name="文章B1">#REF!</definedName>
    <definedName name="文章B2">#REF!</definedName>
    <definedName name="文章C1">#REF!</definedName>
    <definedName name="文章C2">#REF!</definedName>
    <definedName name="文章D1">#REF!</definedName>
    <definedName name="文章D2">#REF!</definedName>
    <definedName name="文章G1">#REF!</definedName>
    <definedName name="文章G2">#REF!</definedName>
    <definedName name="文章J1">#REF!</definedName>
    <definedName name="文章J2">#REF!</definedName>
    <definedName name="文章K1">#REF!</definedName>
    <definedName name="文章K2">#REF!</definedName>
    <definedName name="文章L1">#REF!</definedName>
    <definedName name="文章S1">#REF!</definedName>
    <definedName name="文章V1">#REF!</definedName>
    <definedName name="文章V2">#REF!</definedName>
    <definedName name="文章V3">#REF!</definedName>
    <definedName name="文章W1">#REF!</definedName>
    <definedName name="文章W2">#REF!</definedName>
    <definedName name="平均">#REF!</definedName>
    <definedName name="平足場">#REF!</definedName>
    <definedName name="平地_耕地">'[65]単価表(測)'!#REF!</definedName>
    <definedName name="平板ブロック">#N/A</definedName>
    <definedName name="並べ替え">#REF!</definedName>
    <definedName name="並列">#REF!</definedName>
    <definedName name="並列C">#REF!</definedName>
    <definedName name="並列CD">#REF!</definedName>
    <definedName name="並列D">#REF!</definedName>
    <definedName name="頁">#REF!</definedName>
    <definedName name="頁01">#REF!</definedName>
    <definedName name="頁02">#REF!</definedName>
    <definedName name="頁03">#REF!</definedName>
    <definedName name="頁04">#REF!</definedName>
    <definedName name="頁05">#REF!</definedName>
    <definedName name="頁06">'[69]内訳（空調）'!#REF!</definedName>
    <definedName name="頁07">'[69]内訳（空調）'!#REF!</definedName>
    <definedName name="頁08">'[69]内訳（空調）'!#REF!</definedName>
    <definedName name="頁09">#REF!</definedName>
    <definedName name="頁1">#REF!</definedName>
    <definedName name="頁10">#REF!</definedName>
    <definedName name="頁11">'[69]内訳（空調）'!#REF!</definedName>
    <definedName name="頁12">#REF!</definedName>
    <definedName name="頁13">#REF!</definedName>
    <definedName name="頁14">#REF!</definedName>
    <definedName name="頁15">#REF!</definedName>
    <definedName name="頁16">#REF!</definedName>
    <definedName name="頁17">#REF!</definedName>
    <definedName name="頁18">'[69]内訳（空調）'!#REF!</definedName>
    <definedName name="頁19">'[69]内訳（空調）'!#REF!</definedName>
    <definedName name="頁2">[13]代価表01!#REF!</definedName>
    <definedName name="頁20">'[69]内訳（空調）'!#REF!</definedName>
    <definedName name="頁21">'[69]内訳（空調）'!#REF!</definedName>
    <definedName name="頁22">'[69]内訳（空調）'!#REF!</definedName>
    <definedName name="頁23">'[69]内訳（空調）'!#REF!</definedName>
    <definedName name="頁24">'[69]内訳（空調）'!#REF!</definedName>
    <definedName name="頁25">'[69]内訳（空調）'!#REF!</definedName>
    <definedName name="頁26">'[69]内訳（空調）'!#REF!</definedName>
    <definedName name="頁27">'[69]内訳（空調）'!#REF!</definedName>
    <definedName name="頁28">'[69]内訳（空調）'!#REF!</definedName>
    <definedName name="頁29">'[69]内訳（空調）'!#REF!</definedName>
    <definedName name="頁3">[13]代価表01!#REF!</definedName>
    <definedName name="頁30">'[69]内訳（空調）'!#REF!</definedName>
    <definedName name="頁31">'[69]内訳（空調）'!#REF!</definedName>
    <definedName name="頁32">'[69]内訳（空調）'!#REF!</definedName>
    <definedName name="頁33">'[69]内訳（空調）'!#REF!</definedName>
    <definedName name="頁34">'[69]内訳（空調）'!#REF!</definedName>
    <definedName name="頁35">'[69]内訳（空調）'!#REF!</definedName>
    <definedName name="頁36">'[69]内訳（空調）'!#REF!</definedName>
    <definedName name="頁37">'[69]内訳（空調）'!#REF!</definedName>
    <definedName name="頁38">'[69]内訳（空調）'!#REF!</definedName>
    <definedName name="頁39">'[69]内訳（空調）'!#REF!</definedName>
    <definedName name="頁4">[13]代価表01!#REF!</definedName>
    <definedName name="頁40">'[69]内訳（空調）'!#REF!</definedName>
    <definedName name="頁41">'[69]内訳（空調）'!#REF!</definedName>
    <definedName name="頁42">'[69]内訳（空調）'!#REF!</definedName>
    <definedName name="頁43">'[69]内訳（空調）'!#REF!</definedName>
    <definedName name="頁44">'[69]内訳（空調）'!#REF!</definedName>
    <definedName name="頁45">'[69]内訳（空調）'!#REF!</definedName>
    <definedName name="頁46">'[69]内訳（空調）'!#REF!</definedName>
    <definedName name="頁47">'[69]内訳（空調）'!#REF!</definedName>
    <definedName name="頁48">'[69]内訳（空調）'!#REF!</definedName>
    <definedName name="頁49">'[69]内訳（空調）'!#REF!</definedName>
    <definedName name="頁5">[13]代価表01!#REF!</definedName>
    <definedName name="頁50">'[69]内訳（空調）'!#REF!</definedName>
    <definedName name="頁51">'[69]内訳（空調）'!#REF!</definedName>
    <definedName name="頁52">'[69]内訳（空調）'!#REF!</definedName>
    <definedName name="頁6">[13]代価表01!#REF!</definedName>
    <definedName name="頁7">[13]代価表01!#REF!</definedName>
    <definedName name="頁8">[13]代価表01!#REF!</definedName>
    <definedName name="頁9">[13]代価表01!#REF!</definedName>
    <definedName name="頁NO">#REF!</definedName>
    <definedName name="頁印">#REF!</definedName>
    <definedName name="頁印刷">#REF!</definedName>
    <definedName name="頁仕">#REF!</definedName>
    <definedName name="頁拾">#REF!</definedName>
    <definedName name="頁拾2">#REF!</definedName>
    <definedName name="頁集">#REF!</definedName>
    <definedName name="頁数1">#REF!</definedName>
    <definedName name="頁数2">#REF!</definedName>
    <definedName name="頁代">#REF!</definedName>
    <definedName name="頁内">#REF!</definedName>
    <definedName name="僻地">#REF!</definedName>
    <definedName name="僻地選択">#REF!</definedName>
    <definedName name="僻地補正">#REF!</definedName>
    <definedName name="壁ボード１">#REF!</definedName>
    <definedName name="壁掛スピーカ">#REF!</definedName>
    <definedName name="壁掛ｽﾋﾟｰｶ__3W">#REF!</definedName>
    <definedName name="壁掛ｽﾋﾟｰｶ__ATT">#REF!</definedName>
    <definedName name="壁掛ｽﾋﾟｰｶ__防滴型">#REF!</definedName>
    <definedName name="壁掛型ｽﾋﾟｰｶｰ">#REF!</definedName>
    <definedName name="壁掛型ｽﾋﾟｰｶｰ_ATT付">#REF!</definedName>
    <definedName name="壁付型防滴スピーカ">#REF!</definedName>
    <definedName name="別紙">#REF!</definedName>
    <definedName name="別紙明細" hidden="1">{#N/A,#N/A,FALSE,"集計"}</definedName>
    <definedName name="別紙明細１">#N/A</definedName>
    <definedName name="別途計上改修直工">#REF!</definedName>
    <definedName name="別途計上改修直工計">#REF!</definedName>
    <definedName name="別途計上改修変更直工">#REF!</definedName>
    <definedName name="別途計上工事原価">#REF!</definedName>
    <definedName name="別途計上直工">#REF!</definedName>
    <definedName name="別途計上直工計">#REF!</definedName>
    <definedName name="別途計上直工合計">#REF!</definedName>
    <definedName name="別途計上変更直工">#REF!</definedName>
    <definedName name="変">#REF!</definedName>
    <definedName name="変_更_箇_所_対_照_表___乙">#REF!</definedName>
    <definedName name="変更">'[2]86動産'!#REF!</definedName>
    <definedName name="変更コンクリート">#REF!</definedName>
    <definedName name="変更コンクリート工事">#REF!</definedName>
    <definedName name="変更一般管理費">#REF!</definedName>
    <definedName name="変更一般管理費等">#REF!</definedName>
    <definedName name="変更額確認">[62]初期設定!#REF!</definedName>
    <definedName name="変更既製コン">#REF!</definedName>
    <definedName name="変更機械その下仮設費">#REF!</definedName>
    <definedName name="変更機械その共通仮設費">#REF!</definedName>
    <definedName name="変更機械その原工事">#REF!</definedName>
    <definedName name="変更機械その工事原価">#REF!</definedName>
    <definedName name="変更機械その純工事費">#REF!</definedName>
    <definedName name="変更機械その直接工事費">#REF!</definedName>
    <definedName name="変更機械一般一般管理費">#REF!</definedName>
    <definedName name="変更機械一般下一般管理費">#REF!</definedName>
    <definedName name="変更機械一般下仮設費">#REF!</definedName>
    <definedName name="変更機械一般下現場管理費">#REF!</definedName>
    <definedName name="変更機械一般共通仮設費">#REF!</definedName>
    <definedName name="変更機械一般原工事">#REF!</definedName>
    <definedName name="変更機械一般現場管理費">#REF!</definedName>
    <definedName name="変更機械一般工事原価">#REF!</definedName>
    <definedName name="変更機械一般純工事費">#REF!</definedName>
    <definedName name="変更機械一般直接工事費">#REF!</definedName>
    <definedName name="変更機械改修下一般管理費">#REF!</definedName>
    <definedName name="変更機械改修下仮設費">#REF!</definedName>
    <definedName name="変更機械改修下現場管理費">#REF!</definedName>
    <definedName name="変更機械改修共通仮設費">#REF!</definedName>
    <definedName name="変更機械改修原工事">#REF!</definedName>
    <definedName name="変更機械改修現場管理費">#REF!</definedName>
    <definedName name="変更機械改修工事原価">#REF!</definedName>
    <definedName name="変更機械改修純工事費">#REF!</definedName>
    <definedName name="変更機械改修直接工事費">#REF!</definedName>
    <definedName name="変更共通仮設費">#REF!</definedName>
    <definedName name="変更建築その下仮設費">#REF!</definedName>
    <definedName name="変更建築その共通仮設費">#REF!</definedName>
    <definedName name="変更建築その原工事">#REF!</definedName>
    <definedName name="変更建築その現場管理費">#REF!</definedName>
    <definedName name="変更建築その工事原価">#REF!</definedName>
    <definedName name="変更建築その純工事費">#REF!</definedName>
    <definedName name="変更建築その直接工事費">#REF!</definedName>
    <definedName name="変更建築リース原工事">#REF!</definedName>
    <definedName name="変更建築リース工事原価">#REF!</definedName>
    <definedName name="変更建築リース純工事費">#REF!</definedName>
    <definedName name="変更建築リース直接工事費">#REF!</definedName>
    <definedName name="変更建築一般一般管理費">#REF!</definedName>
    <definedName name="変更建築一般下一般管理費">#REF!</definedName>
    <definedName name="変更建築一般下仮設費">#REF!</definedName>
    <definedName name="変更建築一般下現場管理費">#REF!</definedName>
    <definedName name="変更建築一般共通仮設費">#REF!</definedName>
    <definedName name="変更建築一般原工事">#REF!</definedName>
    <definedName name="変更建築一般現場管理費">#REF!</definedName>
    <definedName name="変更建築一般工事原価">#REF!</definedName>
    <definedName name="変更建築一般純工事費">#REF!</definedName>
    <definedName name="変更建築一般直接工事費">#REF!</definedName>
    <definedName name="変更建築改修下一般管理費">#REF!</definedName>
    <definedName name="変更建築改修下仮設費">#REF!</definedName>
    <definedName name="変更建築改修下現場管理費">#REF!</definedName>
    <definedName name="変更建築改修共通仮設費">#REF!</definedName>
    <definedName name="変更建築改修原工事">#REF!</definedName>
    <definedName name="変更建築改修現場管理費">#REF!</definedName>
    <definedName name="変更建築改修工事原価">#REF!</definedName>
    <definedName name="変更建築改修純工事費">#REF!</definedName>
    <definedName name="変更建築改修直接工事費">#REF!</definedName>
    <definedName name="変更建築鉄骨共通仮設費">#REF!</definedName>
    <definedName name="変更建築鉄骨原工事">#REF!</definedName>
    <definedName name="変更建築鉄骨現場管理費">#REF!</definedName>
    <definedName name="変更建築鉄骨工事原価">#REF!</definedName>
    <definedName name="変更建築鉄骨純工事費">#REF!</definedName>
    <definedName name="変更建築鉄骨直接工事費">#REF!</definedName>
    <definedName name="変更現場管理費">#REF!</definedName>
    <definedName name="変更現場経費">#REF!</definedName>
    <definedName name="変更後">#REF!</definedName>
    <definedName name="変更工期">#REF!</definedName>
    <definedName name="変更工事価格">#REF!</definedName>
    <definedName name="変更工事費">#REF!</definedName>
    <definedName name="変更仕訳">#REF!</definedName>
    <definedName name="変更昇降機一般管理費">#REF!</definedName>
    <definedName name="変更昇降機共通仮設費">#REF!</definedName>
    <definedName name="変更昇降機原工事">#REF!</definedName>
    <definedName name="変更昇降機現場管理費">#REF!</definedName>
    <definedName name="変更昇降機工事原価">#REF!</definedName>
    <definedName name="変更昇降機純工事費">#REF!</definedName>
    <definedName name="変更昇降機直接工事費">#REF!</definedName>
    <definedName name="変更消費税等相当額">#REF!</definedName>
    <definedName name="変更請負工事費">#REF!</definedName>
    <definedName name="変更石工事">#REF!</definedName>
    <definedName name="変更積上仮設費">#REF!</definedName>
    <definedName name="変更積上共通仮設費">#REF!</definedName>
    <definedName name="変更積上現場管理費">#REF!</definedName>
    <definedName name="変更設計合計">#REF!</definedName>
    <definedName name="変更直接工事費">#REF!</definedName>
    <definedName name="変更電気その下仮設費">#REF!</definedName>
    <definedName name="変更電気その下現場管理費">#REF!</definedName>
    <definedName name="変更電気その共通仮設費">#REF!</definedName>
    <definedName name="変更電気その原工事">#REF!</definedName>
    <definedName name="変更電気その現場管理費">#REF!</definedName>
    <definedName name="変更電気その工事原価">#REF!</definedName>
    <definedName name="変更電気その純工事費">#REF!</definedName>
    <definedName name="変更電気その直接工事費">#REF!</definedName>
    <definedName name="変更電気一般一般管理費">#REF!</definedName>
    <definedName name="変更電気一般下一般管理費">#REF!</definedName>
    <definedName name="変更電気一般下仮設費">#REF!</definedName>
    <definedName name="変更電気一般下現場管理費">#REF!</definedName>
    <definedName name="変更電気一般共通仮設費">#REF!</definedName>
    <definedName name="変更電気一般原工事">#REF!</definedName>
    <definedName name="変更電気一般現場管理費">#REF!</definedName>
    <definedName name="変更電気一般工事原価">#REF!</definedName>
    <definedName name="変更電気一般純工事費">#REF!</definedName>
    <definedName name="変更電気一般直接工事費">#REF!</definedName>
    <definedName name="変更電気改修下一般管理費">#REF!</definedName>
    <definedName name="変更電気改修下仮設費">#REF!</definedName>
    <definedName name="変更電気改修下現場管理費">#REF!</definedName>
    <definedName name="変更電気改修共通仮設費">#REF!</definedName>
    <definedName name="変更電気改修原工事">#REF!</definedName>
    <definedName name="変更電気改修現場管理費">#REF!</definedName>
    <definedName name="変更電気改修工事原価">#REF!</definedName>
    <definedName name="変更電気改修純工事費">#REF!</definedName>
    <definedName name="変更電気改修直接工事費">#REF!</definedName>
    <definedName name="変更内">'[52]86動産'!#REF!</definedName>
    <definedName name="変更内訳">#REF!</definedName>
    <definedName name="変更部分工事価格">#REF!</definedName>
    <definedName name="変更部分消費税相当額">#REF!</definedName>
    <definedName name="変更部分請負金額">#REF!</definedName>
    <definedName name="変更部分請負工事費">#REF!</definedName>
    <definedName name="変更名前" hidden="1">'[35]配管-1'!#REF!</definedName>
    <definedName name="変更名前２" hidden="1">'[35]配管-1'!#REF!</definedName>
    <definedName name="変更名前３" hidden="1">'[35]配管-1'!#REF!</definedName>
    <definedName name="変更名前４" hidden="1">'[35]配管-1'!#REF!</definedName>
    <definedName name="変更名前５" hidden="1">'[35]配管-1'!#REF!</definedName>
    <definedName name="変更名前６" hidden="1">'[35]配管-1'!#REF!</definedName>
    <definedName name="変更有無">#REF!</definedName>
    <definedName name="変数1">#REF!</definedName>
    <definedName name="変数2">#REF!</definedName>
    <definedName name="片切岩1">#REF!</definedName>
    <definedName name="片切岩2">#REF!</definedName>
    <definedName name="片切岩3">#REF!</definedName>
    <definedName name="片切土1">#REF!</definedName>
    <definedName name="片切土2">#REF!</definedName>
    <definedName name="編柵工">#REF!</definedName>
    <definedName name="編集">[13]代価表01!#REF!</definedName>
    <definedName name="編集1">#REF!</definedName>
    <definedName name="編集2">#REF!</definedName>
    <definedName name="編集3">#REF!</definedName>
    <definedName name="編集4">#REF!</definedName>
    <definedName name="編集ｾﾙ">#REF!</definedName>
    <definedName name="編集見出し">#REF!</definedName>
    <definedName name="編集後">[13]代価表01!#REF!</definedName>
    <definedName name="編集後一覧">[13]代価表01!#REF!</definedName>
    <definedName name="編集前">[13]代価表01!#REF!</definedName>
    <definedName name="編集前一覧">[13]代価表01!#REF!</definedName>
    <definedName name="編集表一般">#REF!</definedName>
    <definedName name="保温工">#REF!</definedName>
    <definedName name="保護砂">#REF!</definedName>
    <definedName name="保存">#REF!</definedName>
    <definedName name="舗装">#N/A</definedName>
    <definedName name="舗装経済比較">#REF!</definedName>
    <definedName name="舗装止">#REF!</definedName>
    <definedName name="舗装版切断">#REF!</definedName>
    <definedName name="舗装版破砕">#REF!</definedName>
    <definedName name="舗装版破砕工">#REF!</definedName>
    <definedName name="舗装復旧t_50">#REF!</definedName>
    <definedName name="歩_道_面_積_計_算">#REF!</definedName>
    <definedName name="歩掛">#REF!</definedName>
    <definedName name="補償">#N/A</definedName>
    <definedName name="補償額">#N/A</definedName>
    <definedName name="補正係数">#REF!</definedName>
    <definedName name="補正値">#REF!</definedName>
    <definedName name="放散等級">#REF!</definedName>
    <definedName name="放送">#REF!</definedName>
    <definedName name="防衛庁">#N/A</definedName>
    <definedName name="防火区画貫通W_1000">#REF!</definedName>
    <definedName name="防火区画貫通材W_800">#REF!</definedName>
    <definedName name="防火区画貫通処理材__W_1_000">#REF!</definedName>
    <definedName name="防火区画貫通処理材__W_400">#REF!</definedName>
    <definedName name="防錆剤">#REF!</definedName>
    <definedName name="防水">#REF!</definedName>
    <definedName name="防水Ａ">#REF!</definedName>
    <definedName name="防水原">#REF!</definedName>
    <definedName name="防水工">#REF!</definedName>
    <definedName name="防水工１">#REF!</definedName>
    <definedName name="防水工事">#REF!</definedName>
    <definedName name="防水工事｢">#REF!</definedName>
    <definedName name="防水工事合計">#REF!</definedName>
    <definedName name="防水剤">#REF!</definedName>
    <definedName name="防水変">#REF!</definedName>
    <definedName name="北橋">#REF!</definedName>
    <definedName name="墨出し">#REF!</definedName>
    <definedName name="本">#REF!</definedName>
    <definedName name="本ｾﾙ幅">[3]仮設解体!#REF!</definedName>
    <definedName name="本館合計">#REF!</definedName>
    <definedName name="本工事">#REF!</definedName>
    <definedName name="本工事費">#N/A</definedName>
    <definedName name="本工事費計算">#REF!</definedName>
    <definedName name="本数入力">#REF!</definedName>
    <definedName name="本体">#REF!</definedName>
    <definedName name="埋A1">#REF!</definedName>
    <definedName name="埋A2">#REF!</definedName>
    <definedName name="埋B1">#REF!</definedName>
    <definedName name="埋B2">#REF!</definedName>
    <definedName name="埋C1">#REF!</definedName>
    <definedName name="埋C2">#REF!</definedName>
    <definedName name="埋D1">#REF!</definedName>
    <definedName name="埋D2">#REF!</definedName>
    <definedName name="埋め戻し">#REF!</definedName>
    <definedName name="埋込コンセント2P15A125V_E付">#REF!</definedName>
    <definedName name="埋込コンセント2P15A125V_WP">#REF!</definedName>
    <definedName name="埋込スイッチ_1P15A×1_WP">#REF!</definedName>
    <definedName name="埋込ｽｲｯﾁ1P15A×1_3W×3">#REF!</definedName>
    <definedName name="埋込スイッチ1P15A×3_PL">#REF!</definedName>
    <definedName name="埋込スｽｲｯﾁ３Ｗ×３">#REF!</definedName>
    <definedName name="埋戻し">#REF!</definedName>
    <definedName name="埋戻しＤ">#REF!</definedName>
    <definedName name="埋戻工・ﾊﾞｯｸﾎｳ">#REF!</definedName>
    <definedName name="埋戻工・人・ﾀ">#REF!</definedName>
    <definedName name="枚数E">#REF!</definedName>
    <definedName name="枚数W">#REF!</definedName>
    <definedName name="桝">#REF!</definedName>
    <definedName name="桝１">#N/A</definedName>
    <definedName name="桝２">#N/A</definedName>
    <definedName name="桝あ">#N/A</definedName>
    <definedName name="桝との接続">#REF!</definedName>
    <definedName name="桝桝">#N/A</definedName>
    <definedName name="桝類" hidden="1">[36]複器!#REF!</definedName>
    <definedName name="未完成">#REF!</definedName>
    <definedName name="未指定">#REF!</definedName>
    <definedName name="名_______称">#REF!</definedName>
    <definedName name="名_____称">#REF!</definedName>
    <definedName name="名護市">#REF!</definedName>
    <definedName name="名称">#REF!</definedName>
    <definedName name="名称ｾﾙ幅">[3]仮設解体!#REF!</definedName>
    <definedName name="名前登録">[62]初期設定!#REF!</definedName>
    <definedName name="名簿">#REF!</definedName>
    <definedName name="命名">[13]代価表01!#REF!</definedName>
    <definedName name="明細３号">#REF!</definedName>
    <definedName name="明細４号">[70]明細表!#REF!</definedName>
    <definedName name="明細R3" hidden="1">{#N/A,#N/A,FALSE,"Sheet16";#N/A,#N/A,FALSE,"Sheet16"}</definedName>
    <definedName name="面積">#REF!</definedName>
    <definedName name="面積2">#REF!</definedName>
    <definedName name="面積3">#REF!</definedName>
    <definedName name="面積4">#REF!</definedName>
    <definedName name="盲排水">#REF!</definedName>
    <definedName name="木">#REF!</definedName>
    <definedName name="木建１">#REF!</definedName>
    <definedName name="木建１０">#REF!</definedName>
    <definedName name="木建１１">#REF!</definedName>
    <definedName name="木建１２">#REF!</definedName>
    <definedName name="木建１３">#REF!</definedName>
    <definedName name="木建１４">#REF!</definedName>
    <definedName name="木建１５">#REF!</definedName>
    <definedName name="木建１６">#REF!</definedName>
    <definedName name="木建１７">#REF!</definedName>
    <definedName name="木建１８">#REF!</definedName>
    <definedName name="木建１９">#REF!</definedName>
    <definedName name="木建２">#REF!</definedName>
    <definedName name="木建２０">#REF!</definedName>
    <definedName name="木建２１">#REF!</definedName>
    <definedName name="木建２２">#REF!</definedName>
    <definedName name="木建２３">#REF!</definedName>
    <definedName name="木建２４">#REF!</definedName>
    <definedName name="木建２５">#REF!</definedName>
    <definedName name="木建２６">#REF!</definedName>
    <definedName name="木建２７">#REF!</definedName>
    <definedName name="木建２８">#REF!</definedName>
    <definedName name="木建２９">#REF!</definedName>
    <definedName name="木建３">#REF!</definedName>
    <definedName name="木建３０">#REF!</definedName>
    <definedName name="木建３１">#REF!</definedName>
    <definedName name="木建３２">#REF!</definedName>
    <definedName name="木建３３">#REF!</definedName>
    <definedName name="木建３４">#REF!</definedName>
    <definedName name="木建４">#REF!</definedName>
    <definedName name="木建５">#REF!</definedName>
    <definedName name="木建６">#REF!</definedName>
    <definedName name="木建７">#REF!</definedName>
    <definedName name="木建８">#REF!</definedName>
    <definedName name="木建９">#REF!</definedName>
    <definedName name="木建工事合計">#REF!</definedName>
    <definedName name="木建頭">'[69]内訳（空調）'!#REF!</definedName>
    <definedName name="木工Ａ">#REF!</definedName>
    <definedName name="木工事">#REF!</definedName>
    <definedName name="木工事合計">#REF!</definedName>
    <definedName name="木材">#REF!</definedName>
    <definedName name="木拾い">#REF!</definedName>
    <definedName name="木製">#REF!</definedName>
    <definedName name="木製建具">#REF!</definedName>
    <definedName name="木製建具工">#REF!</definedName>
    <definedName name="木製建具工事">#REF!</definedName>
    <definedName name="木製建具少々計">#REF!</definedName>
    <definedName name="木造共通仮設費適用基準額">#REF!</definedName>
    <definedName name="木造建物共通仮設費率表">#REF!</definedName>
    <definedName name="木造再築">#REF!</definedName>
    <definedName name="木造作材">#REF!</definedName>
    <definedName name="木造作材2">#REF!</definedName>
    <definedName name="木矢板工_1.8">[31]基礎単価!#REF!</definedName>
    <definedName name="木矢板工_2.1">[31]基礎単価!#REF!</definedName>
    <definedName name="木矢板工_2.4">[31]基礎単価!#REF!</definedName>
    <definedName name="目">#REF!</definedName>
    <definedName name="目地">#N/A</definedName>
    <definedName name="目地材">#REF!</definedName>
    <definedName name="目入">#REF!</definedName>
    <definedName name="野原">#REF!</definedName>
    <definedName name="役所名">#REF!</definedName>
    <definedName name="役務" hidden="1">#REF!</definedName>
    <definedName name="役務作業" hidden="1">#REF!</definedName>
    <definedName name="誘Ａ">#REF!</definedName>
    <definedName name="誘A3">#REF!</definedName>
    <definedName name="誘Ｂ">#REF!</definedName>
    <definedName name="誘B2">#REF!</definedName>
    <definedName name="誘Ｃ">#REF!</definedName>
    <definedName name="誘D">#REF!</definedName>
    <definedName name="誘Ｄ１">#REF!</definedName>
    <definedName name="誘Ｄ２">#REF!</definedName>
    <definedName name="誘Ｅ">#REF!</definedName>
    <definedName name="誘Ｆ">#REF!</definedName>
    <definedName name="誘Ｇ">#REF!</definedName>
    <definedName name="誘導灯用信号装置">#REF!</definedName>
    <definedName name="予備" hidden="1">#REF!</definedName>
    <definedName name="予備1">#REF!</definedName>
    <definedName name="与那原">#REF!</definedName>
    <definedName name="容積品">#REF!</definedName>
    <definedName name="容積率">#REF!</definedName>
    <definedName name="擁壁">#REF!</definedName>
    <definedName name="擁壁工">#REF!</definedName>
    <definedName name="様式">#REF!</definedName>
    <definedName name="様式1">#REF!</definedName>
    <definedName name="溶接工">#REF!</definedName>
    <definedName name="溶接工１">#REF!</definedName>
    <definedName name="用地測量単価">#REF!</definedName>
    <definedName name="用途">#REF!</definedName>
    <definedName name="用途一部">#REF!</definedName>
    <definedName name="用途地域">#REF!</definedName>
    <definedName name="陽工">#REF!</definedName>
    <definedName name="陽工積算">#REF!</definedName>
    <definedName name="養生">#REF!</definedName>
    <definedName name="養生工・小型">#REF!</definedName>
    <definedName name="養生小型">#REF!</definedName>
    <definedName name="養生鉄筋">#REF!</definedName>
    <definedName name="養生無筋">#REF!</definedName>
    <definedName name="落札額">#REF!</definedName>
    <definedName name="理">'[52]86動産'!#REF!</definedName>
    <definedName name="理由">'[52]86動産'!#REF!</definedName>
    <definedName name="理由書１">#REF!</definedName>
    <definedName name="理由書２">#REF!</definedName>
    <definedName name="理由書３">#REF!</definedName>
    <definedName name="理由書C">'[2]86動産'!#REF!</definedName>
    <definedName name="裏込栗石工">#REF!</definedName>
    <definedName name="陸上_000">#REF!</definedName>
    <definedName name="陸上_001">#REF!</definedName>
    <definedName name="陸上_002">#REF!</definedName>
    <definedName name="陸上_003">#REF!</definedName>
    <definedName name="陸上_1_P">#REF!</definedName>
    <definedName name="陸上_2_P">#REF!</definedName>
    <definedName name="陸上_3_P">#REF!</definedName>
    <definedName name="率表">#REF!</definedName>
    <definedName name="立ち木">#N/A</definedName>
    <definedName name="立竹木">#REF!</definedName>
    <definedName name="立竹木1">#N/A</definedName>
    <definedName name="立竹木2">#N/A</definedName>
    <definedName name="立木">#REF!</definedName>
    <definedName name="立木やしNULL">IF(OR(立木移転類別="",立木移転樹高="",立木移転内外=""),TRUE,FALSE)</definedName>
    <definedName name="立木やし幹">#REF!</definedName>
    <definedName name="立木やし幹単価">HLOOKUP(立木移転幹周,立木やし幹,(立木移転類別-1)*立木庭木移転先数+1+MATCH(立木移転内外,立木庭木移転先一覧,0))</definedName>
    <definedName name="立木やし高">#REF!</definedName>
    <definedName name="立木やし高単価">HLOOKUP(立木移転樹高,立木やし高,(立木移転類別-1)*立木庭木移転先数+1+MATCH(立木移転内外,立木庭木移転先一覧,0))</definedName>
    <definedName name="立木やし単価">IF(立木やしNULL,"",IF(立木移転樹高&gt;=立木基準樹高,立木やし幹単価,立木やし高単価))</definedName>
    <definedName name="立木移転金額">IF(#REF!="","",ROUNDDOWN(#REF!*#REF!,0))</definedName>
    <definedName name="立木移転種別表">#REF!</definedName>
    <definedName name="立木移転先区分下">#REF!&amp;#REF!</definedName>
    <definedName name="立木移転先区分上">#REF!&amp;#REF!</definedName>
    <definedName name="立木移転単位">IF(#REF!="","",HLOOKUP(#REF!,立木移転種別表,2,0))</definedName>
    <definedName name="立木移転単価">IF(立木移転種別="","",IF(立木移転種別="庭木",立木庭木移転単価,IF(立木移転種別="仮植木",立木仮植木移転単価,IF(立木移転種別="庭石",立木庭石移転単価,IF(立木移転種別="燈籠",立木燈籠移転単価,IF(立木移転種別="生垣",立木生垣等移転単価,立木芝類移転単価))))))</definedName>
    <definedName name="立木一般NULL">IF(OR(立木移転類別="",立木移転樹高="",立木移転内外="",立木移転区分=""),TRUE,FALSE)</definedName>
    <definedName name="立木一般幹単価">IF(立木移転幹周="","",IF(立木移転区分="観賞",立木一般鑑賞幹単価,立木一般風致幹単価))</definedName>
    <definedName name="立木一般鑑賞幹">#REF!</definedName>
    <definedName name="立木一般鑑賞幹単価">HLOOKUP(立木移転幹周,立木一般鑑賞幹,(立木移転類別-1)*立木庭木移転先数+2+MATCH(立木移転内外,立木庭木移転先一覧,0))</definedName>
    <definedName name="立木一般鑑賞高">#REF!</definedName>
    <definedName name="立木一般鑑賞高単価">HLOOKUP(立木移転樹高,立木一般鑑賞高,(立木移転類別-1)*立木庭木移転先数+2+MATCH(立木移転内外,立木庭木移転先一覧,0))</definedName>
    <definedName name="立木一般高単価">IF(立木移転区分="観賞",立木一般鑑賞高単価,立木一般風致高単価)</definedName>
    <definedName name="立木一般単価">IF(立木一般NULL,"",IF(立木移転樹高&gt;=立木基準樹高,立木一般幹単価,立木一般高単価))</definedName>
    <definedName name="立木一般風致幹">#REF!</definedName>
    <definedName name="立木一般風致幹単価">HLOOKUP(立木移転幹周,立木一般風致幹,(立木移転類別-1)*立木庭木移転先数+2+MATCH(立木移転内外,立木庭木移転先一覧,0))</definedName>
    <definedName name="立木一般風致高">#REF!</definedName>
    <definedName name="立木一般風致高単価">HLOOKUP(立木移転樹高,立木一般風致高,(立木移転類別-1)*立木庭木移転先数+2+MATCH(立木移転内外,立木庭木移転先一覧,0))</definedName>
    <definedName name="立木仮植木やしNULL">IF(OR(立木移転樹高="",立木移転内外=""),TRUE,FALSE)</definedName>
    <definedName name="立木仮植木やし幹">#REF!</definedName>
    <definedName name="立木仮植木やし幹単価">HLOOKUP(立木移転幹周,立木仮植木やし幹,2+IF(立木移転内外="外",0,1))</definedName>
    <definedName name="立木仮植木やし高">#REF!</definedName>
    <definedName name="立木仮植木やし高単価">HLOOKUP(立木移転樹高,立木仮植木やし高,2+IF(立木移転内外="外",0,1))</definedName>
    <definedName name="立木仮植木やし単価">IF(立木仮植木やしNULL,"",IF(立木移転樹高&gt;=立木基準樹高,立木仮植木やし幹単価,立木仮植木やし高単価))</definedName>
    <definedName name="立木仮植木移転単価">IF(立木移転分類="一般",立木仮植木一般単価,立木仮植木やし単価)</definedName>
    <definedName name="立木仮植木一般A幹">#REF!</definedName>
    <definedName name="立木仮植木一般A幹単価">HLOOKUP(立木移転幹周,立木仮植木一般A幹,2+IF(立木移転内外="外",1,2))</definedName>
    <definedName name="立木仮植木一般A高">#REF!</definedName>
    <definedName name="立木仮植木一般A高単価">HLOOKUP(立木移転樹高,立木仮植木一般A高,2+IF(立木移転内外="外",1,2))</definedName>
    <definedName name="立木仮植木一般B幹">#REF!</definedName>
    <definedName name="立木仮植木一般B幹単価">HLOOKUP(立木移転幹周,立木仮植木一般B幹,2+IF(立木移転内外="外",1,2))</definedName>
    <definedName name="立木仮植木一般B高">#REF!</definedName>
    <definedName name="立木仮植木一般B高単価">HLOOKUP(立木移転樹高,立木仮植木一般B高,2+IF(立木移転内外="外",1,2))</definedName>
    <definedName name="立木仮植木一般C幹">#REF!</definedName>
    <definedName name="立木仮植木一般C幹単価">HLOOKUP(立木移転幹周,立木仮植木一般C幹,2+IF(立木移転内外="外",1,2))</definedName>
    <definedName name="立木仮植木一般C高">#REF!</definedName>
    <definedName name="立木仮植木一般C高単価">HLOOKUP(立木移転樹高,立木仮植木一般C高,2+IF(立木移転内外="外",1,2))</definedName>
    <definedName name="立木仮植木一般NULL">IF(OR(立木移転樹高="",立木移転内外="",立木移転区分=""),TRUE,FALSE)</definedName>
    <definedName name="立木仮植木一般幹単価">IF(立木移転幹周="","",IF(立木移転区分="A",立木仮植木一般A幹単価,IF(立木移転区分="B",立木仮植木一般B幹単価,立木仮植木一般C幹単価)))</definedName>
    <definedName name="立木仮植木一般高単価">IF(立木移転区分="A",立木仮植木一般A高単価,IF(立木移転区分="B",立木仮植木一般B高単価,立木仮植木一般C高単価))</definedName>
    <definedName name="立木仮植木一般単価">IF(立木仮植木一般NULL,"",IF(立木移転樹高&gt;=立木基準樹高,立木仮植木一般幹単価,立木仮植木一般高単価))</definedName>
    <definedName name="立木芝類NULL">IF(立木移転内外="",TRUE,FALSE)</definedName>
    <definedName name="立木芝類移転単価">IF(立木芝類NULL,"",HLOOKUP(立木移転種別,立木芝類移転料単価表,IF(立木移転内外="外",2,3),0))</definedName>
    <definedName name="立木芝類移転料単価表">#REF!</definedName>
    <definedName name="立木生垣等NULL">IF(OR(立木移転樹高="",立木移転内外=""),TRUE,FALSE)</definedName>
    <definedName name="立木生垣等移転単価">IF(立木生垣等NULL,"",HLOOKUP(立木移転樹高,立木生垣等移転料,IF(立木移転内外="外",2,3)))</definedName>
    <definedName name="立木生垣等移転料">#REF!</definedName>
    <definedName name="立木庭石移転単価">IF(立木庭石燈籠NULL,"",VLOOKUP(立木移転体積,立木庭石移転料単価表,IF(立木移転内外="外",6,4)))</definedName>
    <definedName name="立木庭石移転料単価表">#REF!</definedName>
    <definedName name="立木庭石燈籠NULL">IF(OR(立木移転体積="",立木移転内外=""),TRUE,FALSE)</definedName>
    <definedName name="立木庭木移転先一覧">#REF!</definedName>
    <definedName name="立木庭木移転単価">IF(立木移転分類="一般",立木一般単価,立木やし単価)</definedName>
    <definedName name="立木燈籠移転単価">IF(立木庭石燈籠NULL,"",VLOOKUP(立木移転体積,立木燈籠移転料単価表,IF(立木移転内外="外",6,4)))</definedName>
    <definedName name="立木燈籠移転料単価表">#REF!</definedName>
    <definedName name="立木伐採NO">#REF!</definedName>
    <definedName name="立木伐採NO算出">IF(#REF!="","",ROW()-ROW(立木伐採NO))</definedName>
    <definedName name="立木伐採金額">IF(OR(#REF!="",#REF!=""),"",ROUNDDOWN(#REF!*#REF!,0))</definedName>
    <definedName name="立木伐採消費税金額">IF(OR(#REF!="",#REF!=""),"",ROUNDDOWN(#REF!*#REF!,0))</definedName>
    <definedName name="立木伐採消費税補正">IF(ISNUMBER(立木伐採消費税金額),立木伐採消費税金額,0)</definedName>
    <definedName name="略科目">#REF!</definedName>
    <definedName name="流域面積">#REF!</definedName>
    <definedName name="流下時間">#REF!</definedName>
    <definedName name="流出係数">#REF!</definedName>
    <definedName name="流速">#REF!</definedName>
    <definedName name="流速2">#REF!</definedName>
    <definedName name="流入時間">#REF!</definedName>
    <definedName name="流量計算">#REF!</definedName>
    <definedName name="梁">#REF!</definedName>
    <definedName name="例">#REF!</definedName>
    <definedName name="冷媒">#REF!</definedName>
    <definedName name="列数">#REF!</definedName>
    <definedName name="列数E">#REF!</definedName>
    <definedName name="列名SUB">#REF!</definedName>
    <definedName name="連続">#N/A</definedName>
    <definedName name="連続印刷">#N/A</definedName>
    <definedName name="路床">#REF!</definedName>
    <definedName name="路線測量単価">'[65]単価表(測)'!#REF!</definedName>
    <definedName name="路線測量単価1">'[65]単価表(測)'!#REF!</definedName>
    <definedName name="路盤工">#REF!</definedName>
    <definedName name="路盤工・ｔ30">#REF!</definedName>
    <definedName name="労少機械専門見積">#REF!</definedName>
    <definedName name="労少機械専門見積変更">#REF!</definedName>
    <definedName name="労少電気専門見積">#REF!</definedName>
    <definedName name="労少電気専門見積変更">#REF!</definedName>
    <definedName name="労務">#REF!</definedName>
    <definedName name="労務単価">#REF!</definedName>
    <definedName name="労務単価表">#N/A</definedName>
    <definedName name="労務費">#REF!</definedName>
    <definedName name="廊下1">#REF!</definedName>
    <definedName name="六">#REF!</definedName>
    <definedName name="枠組足場">#REF!</definedName>
    <definedName name="腕金_75×75×1_200">#REF!</definedName>
    <definedName name="腕金_75×75×1_500">#REF!</definedName>
    <definedName name="斫り工">#REF!</definedName>
  </definedNames>
  <calcPr calcId="191029"/>
</workbook>
</file>

<file path=xl/calcChain.xml><?xml version="1.0" encoding="utf-8"?>
<calcChain xmlns="http://schemas.openxmlformats.org/spreadsheetml/2006/main">
  <c r="BB50" i="146" l="1"/>
  <c r="AY50" i="146"/>
  <c r="AU50" i="146"/>
  <c r="AR50" i="146"/>
  <c r="AP50" i="146"/>
  <c r="BB48" i="146"/>
  <c r="AY48" i="146"/>
  <c r="AU48" i="146"/>
  <c r="AR48" i="146"/>
  <c r="AP48" i="146"/>
  <c r="BB46" i="146"/>
  <c r="AY46" i="146"/>
  <c r="AU46" i="146"/>
  <c r="AR46" i="146"/>
  <c r="AP46" i="146"/>
  <c r="BB44" i="146"/>
  <c r="AY44" i="146"/>
  <c r="AU44" i="146"/>
  <c r="AR44" i="146"/>
  <c r="AP44" i="146"/>
  <c r="BB42" i="146"/>
  <c r="AY42" i="146"/>
  <c r="AU42" i="146"/>
  <c r="AR42" i="146"/>
  <c r="AP42" i="146"/>
  <c r="BB40" i="146"/>
  <c r="AY40" i="146"/>
  <c r="AU40" i="146"/>
  <c r="AR40" i="146"/>
  <c r="AP40" i="146"/>
  <c r="BB38" i="146"/>
  <c r="AY38" i="146"/>
  <c r="AU38" i="146"/>
  <c r="AR38" i="146"/>
  <c r="AP38" i="146"/>
  <c r="BB36" i="146"/>
  <c r="AY36" i="146"/>
  <c r="AU36" i="146"/>
  <c r="AR36" i="146"/>
  <c r="AP36" i="146"/>
  <c r="Z49" i="146"/>
  <c r="BB34" i="146"/>
  <c r="AY34" i="146"/>
  <c r="AU34" i="146"/>
  <c r="AR34" i="146"/>
  <c r="AP34" i="146"/>
  <c r="BB32" i="146"/>
  <c r="AY32" i="146"/>
  <c r="AU32" i="146"/>
  <c r="AR32" i="146"/>
  <c r="AP32" i="146"/>
  <c r="BQ30" i="146"/>
  <c r="BN30" i="146"/>
  <c r="BJ30" i="146"/>
  <c r="BJ48" i="146" s="1"/>
  <c r="BG30" i="146"/>
  <c r="BE30" i="146"/>
  <c r="BB30" i="146"/>
  <c r="AY30" i="146"/>
  <c r="AU30" i="146"/>
  <c r="AR30" i="146"/>
  <c r="AP30" i="146"/>
  <c r="BQ28" i="146"/>
  <c r="BN28" i="146"/>
  <c r="BJ28" i="146"/>
  <c r="BG28" i="146"/>
  <c r="BE28" i="146"/>
  <c r="BB28" i="146"/>
  <c r="AY28" i="146"/>
  <c r="AU28" i="146"/>
  <c r="AR28" i="146"/>
  <c r="AP28" i="146"/>
  <c r="BQ26" i="146"/>
  <c r="BN26" i="146"/>
  <c r="BJ26" i="146"/>
  <c r="BG26" i="146"/>
  <c r="BE26" i="146"/>
  <c r="BB26" i="146"/>
  <c r="AY26" i="146"/>
  <c r="AU26" i="146"/>
  <c r="AR26" i="146"/>
  <c r="AP26" i="146"/>
  <c r="BQ24" i="146"/>
  <c r="BN24" i="146"/>
  <c r="BJ24" i="146"/>
  <c r="BG24" i="146"/>
  <c r="BE24" i="146"/>
  <c r="BB24" i="146"/>
  <c r="AY24" i="146"/>
  <c r="AU24" i="146"/>
  <c r="AR24" i="146"/>
  <c r="AP24" i="146"/>
  <c r="AK51" i="146"/>
  <c r="BQ22" i="146"/>
  <c r="BN22" i="146"/>
  <c r="BJ22" i="146"/>
  <c r="BG22" i="146"/>
  <c r="BE22" i="146"/>
  <c r="BB22" i="146"/>
  <c r="BQ50" i="146" s="1"/>
  <c r="AY22" i="146"/>
  <c r="BN50" i="146" s="1"/>
  <c r="AU22" i="146"/>
  <c r="BJ50" i="146" s="1"/>
  <c r="AR22" i="146"/>
  <c r="AP22" i="146"/>
  <c r="AU15" i="146"/>
  <c r="AU13" i="146"/>
  <c r="K13" i="146"/>
  <c r="AU11" i="146"/>
  <c r="K11" i="146"/>
  <c r="Q1164" i="91"/>
  <c r="Q1162" i="91"/>
  <c r="R1162" i="91" s="1"/>
  <c r="Q1160" i="91"/>
  <c r="S1160" i="91" s="1"/>
  <c r="Q1158" i="91"/>
  <c r="Q1156" i="91"/>
  <c r="Q1154" i="91"/>
  <c r="S460" i="91"/>
  <c r="S458" i="91"/>
  <c r="S454" i="91"/>
  <c r="S452" i="91"/>
  <c r="S450" i="91"/>
  <c r="S448" i="91"/>
  <c r="T458" i="91"/>
  <c r="T460" i="91"/>
  <c r="T462" i="91"/>
  <c r="T456" i="91"/>
  <c r="T448" i="91"/>
  <c r="Q1136" i="91"/>
  <c r="Q1134" i="91"/>
  <c r="Q1132" i="91"/>
  <c r="S1132" i="91" s="1"/>
  <c r="Q1130" i="91"/>
  <c r="R1130" i="91" s="1"/>
  <c r="Q1128" i="91"/>
  <c r="Q1126" i="91"/>
  <c r="R1126" i="91" s="1"/>
  <c r="Q1124" i="91"/>
  <c r="R1124" i="91" s="1"/>
  <c r="Q1122" i="91"/>
  <c r="R1122" i="91" s="1"/>
  <c r="Q1120" i="91"/>
  <c r="Q1118" i="91"/>
  <c r="R1118" i="91" s="1"/>
  <c r="Q1116" i="91"/>
  <c r="Q1114" i="91"/>
  <c r="S1114" i="91" s="1"/>
  <c r="Q1112" i="91"/>
  <c r="R1112" i="91" s="1"/>
  <c r="Q1110" i="91"/>
  <c r="S1110" i="91" s="1"/>
  <c r="Q1098" i="91"/>
  <c r="Q1096" i="91"/>
  <c r="R1096" i="91" s="1"/>
  <c r="Q1094" i="91"/>
  <c r="R1094" i="91" s="1"/>
  <c r="Q1092" i="91"/>
  <c r="Q1090" i="91"/>
  <c r="Q1088" i="91"/>
  <c r="S1088" i="91" s="1"/>
  <c r="Q1086" i="91"/>
  <c r="R1086" i="91" s="1"/>
  <c r="Q1084" i="91"/>
  <c r="R1084" i="91" s="1"/>
  <c r="Q1082" i="91"/>
  <c r="Q1080" i="91"/>
  <c r="Q1078" i="91"/>
  <c r="S1078" i="91" s="1"/>
  <c r="Q1076" i="91"/>
  <c r="S1076" i="91" s="1"/>
  <c r="Q1074" i="91"/>
  <c r="S1074" i="91" s="1"/>
  <c r="Q1072" i="91"/>
  <c r="S1072" i="91" s="1"/>
  <c r="Q1070" i="91"/>
  <c r="S1070" i="91"/>
  <c r="Q1068" i="91"/>
  <c r="R1068" i="91" s="1"/>
  <c r="Q1066" i="91"/>
  <c r="S1092" i="91"/>
  <c r="R1090" i="91"/>
  <c r="R1080" i="91"/>
  <c r="S1462" i="91"/>
  <c r="R1116" i="91"/>
  <c r="Q1198" i="91"/>
  <c r="R1198" i="91" s="1"/>
  <c r="Q1200" i="91"/>
  <c r="R1200" i="91" s="1"/>
  <c r="S456" i="91"/>
  <c r="T1464" i="91"/>
  <c r="T1462" i="91"/>
  <c r="Q802" i="91"/>
  <c r="R802" i="91" s="1"/>
  <c r="R836" i="91" s="1"/>
  <c r="Q721" i="91"/>
  <c r="Q1202" i="91"/>
  <c r="R1202" i="91" s="1"/>
  <c r="Q1024" i="91"/>
  <c r="R1024" i="91" s="1"/>
  <c r="O1024" i="91"/>
  <c r="P1024" i="91" s="1"/>
  <c r="Q1022" i="91"/>
  <c r="R1022" i="91" s="1"/>
  <c r="O1022" i="91"/>
  <c r="P1022" i="91" s="1"/>
  <c r="P1056" i="91" s="1"/>
  <c r="Q940" i="91"/>
  <c r="R940" i="91" s="1"/>
  <c r="Q938" i="91"/>
  <c r="R938" i="91" s="1"/>
  <c r="Q936" i="91"/>
  <c r="R936" i="91" s="1"/>
  <c r="Q934" i="91"/>
  <c r="R934" i="91" s="1"/>
  <c r="P52" i="91"/>
  <c r="R52" i="91"/>
  <c r="P54" i="91"/>
  <c r="R54" i="91"/>
  <c r="P56" i="91"/>
  <c r="R56" i="91"/>
  <c r="P58" i="91"/>
  <c r="R58" i="91"/>
  <c r="P60" i="91"/>
  <c r="R60" i="91"/>
  <c r="P62" i="91"/>
  <c r="R62" i="91"/>
  <c r="P64" i="91"/>
  <c r="R64" i="91"/>
  <c r="P66" i="91"/>
  <c r="R66" i="91"/>
  <c r="P68" i="91"/>
  <c r="R68" i="91"/>
  <c r="P70" i="91"/>
  <c r="R70" i="91"/>
  <c r="P72" i="91"/>
  <c r="R72" i="91"/>
  <c r="P74" i="91"/>
  <c r="R74" i="91"/>
  <c r="P76" i="91"/>
  <c r="R76" i="91"/>
  <c r="P78" i="91"/>
  <c r="R78" i="91"/>
  <c r="P96" i="91"/>
  <c r="R96" i="91"/>
  <c r="P98" i="91"/>
  <c r="R98" i="91"/>
  <c r="P100" i="91"/>
  <c r="R100" i="91"/>
  <c r="P102" i="91"/>
  <c r="R102" i="91"/>
  <c r="P104" i="91"/>
  <c r="R104" i="91"/>
  <c r="P106" i="91"/>
  <c r="R106" i="91"/>
  <c r="P108" i="91"/>
  <c r="R108" i="91"/>
  <c r="P110" i="91"/>
  <c r="R110" i="91"/>
  <c r="P112" i="91"/>
  <c r="R112" i="91"/>
  <c r="P114" i="91"/>
  <c r="R114" i="91"/>
  <c r="P116" i="91"/>
  <c r="R116" i="91"/>
  <c r="P118" i="91"/>
  <c r="R118" i="91"/>
  <c r="P120" i="91"/>
  <c r="R120" i="91"/>
  <c r="P122" i="91"/>
  <c r="R122" i="91"/>
  <c r="S1466" i="91"/>
  <c r="S1464" i="91"/>
  <c r="T1466" i="91"/>
  <c r="P1466" i="91"/>
  <c r="N1466" i="91"/>
  <c r="P1464" i="91"/>
  <c r="N1464" i="91"/>
  <c r="S122" i="91"/>
  <c r="N122" i="91"/>
  <c r="S120" i="91"/>
  <c r="N120" i="91"/>
  <c r="S118" i="91"/>
  <c r="N118" i="91"/>
  <c r="S116" i="91"/>
  <c r="N116" i="91"/>
  <c r="S114" i="91"/>
  <c r="N114" i="91"/>
  <c r="S112" i="91"/>
  <c r="N112" i="91"/>
  <c r="S110" i="91"/>
  <c r="N110" i="91"/>
  <c r="S108" i="91"/>
  <c r="N108" i="91"/>
  <c r="S106" i="91"/>
  <c r="N106" i="91"/>
  <c r="S104" i="91"/>
  <c r="N104" i="91"/>
  <c r="S102" i="91"/>
  <c r="N102" i="91"/>
  <c r="S100" i="91"/>
  <c r="N100" i="91"/>
  <c r="S98" i="91"/>
  <c r="N98" i="91"/>
  <c r="T96" i="91"/>
  <c r="T98" i="91" s="1"/>
  <c r="T100" i="91" s="1"/>
  <c r="T102" i="91" s="1"/>
  <c r="T104" i="91" s="1"/>
  <c r="T106" i="91" s="1"/>
  <c r="T108" i="91" s="1"/>
  <c r="T110" i="91" s="1"/>
  <c r="T112" i="91" s="1"/>
  <c r="T114" i="91" s="1"/>
  <c r="T116" i="91" s="1"/>
  <c r="T118" i="91" s="1"/>
  <c r="T120" i="91" s="1"/>
  <c r="T122" i="91" s="1"/>
  <c r="S96" i="91"/>
  <c r="N96" i="91"/>
  <c r="S78" i="91"/>
  <c r="N78" i="91"/>
  <c r="S76" i="91"/>
  <c r="N76" i="91"/>
  <c r="S74" i="91"/>
  <c r="N74" i="91"/>
  <c r="S72" i="91"/>
  <c r="N72" i="91"/>
  <c r="S70" i="91"/>
  <c r="N70" i="91"/>
  <c r="S68" i="91"/>
  <c r="N68" i="91"/>
  <c r="S66" i="91"/>
  <c r="N66" i="91"/>
  <c r="S64" i="91"/>
  <c r="N64" i="91"/>
  <c r="S62" i="91"/>
  <c r="N62" i="91"/>
  <c r="S60" i="91"/>
  <c r="N60" i="91"/>
  <c r="S58" i="91"/>
  <c r="S56" i="91"/>
  <c r="S54" i="91"/>
  <c r="S52" i="91"/>
  <c r="N58" i="91"/>
  <c r="N56" i="91"/>
  <c r="N54" i="91"/>
  <c r="S12" i="91"/>
  <c r="Q12" i="91"/>
  <c r="R12" i="91" s="1"/>
  <c r="P12" i="91"/>
  <c r="N12" i="91"/>
  <c r="M671" i="91"/>
  <c r="S679" i="91"/>
  <c r="O671" i="91"/>
  <c r="Q671" i="91"/>
  <c r="M633" i="91"/>
  <c r="O633" i="91"/>
  <c r="O659" i="91" s="1"/>
  <c r="Q633" i="91"/>
  <c r="Q659" i="91" s="1"/>
  <c r="M721" i="91"/>
  <c r="N721" i="91" s="1"/>
  <c r="T1154" i="91"/>
  <c r="T1156" i="91" s="1"/>
  <c r="T1158" i="91" s="1"/>
  <c r="T1160" i="91" s="1"/>
  <c r="T1162" i="91" s="1"/>
  <c r="T1164" i="91" s="1"/>
  <c r="T1166" i="91" s="1"/>
  <c r="T1168" i="91" s="1"/>
  <c r="R1168" i="91"/>
  <c r="P1168" i="91"/>
  <c r="N1168" i="91"/>
  <c r="R1166" i="91"/>
  <c r="P1166" i="91"/>
  <c r="N1166" i="91"/>
  <c r="S587" i="91"/>
  <c r="T587" i="91"/>
  <c r="T583" i="91"/>
  <c r="T585" i="91" s="1"/>
  <c r="T581" i="91"/>
  <c r="S581" i="91"/>
  <c r="T52" i="91"/>
  <c r="T54" i="91" s="1"/>
  <c r="T56" i="91" s="1"/>
  <c r="T58" i="91" s="1"/>
  <c r="T60" i="91" s="1"/>
  <c r="T62" i="91" s="1"/>
  <c r="T64" i="91" s="1"/>
  <c r="T66" i="91" s="1"/>
  <c r="T68" i="91" s="1"/>
  <c r="T70" i="91" s="1"/>
  <c r="T72" i="91" s="1"/>
  <c r="T74" i="91" s="1"/>
  <c r="T76" i="91" s="1"/>
  <c r="T78" i="91" s="1"/>
  <c r="R1098" i="91"/>
  <c r="R1082" i="91"/>
  <c r="T1066" i="91"/>
  <c r="T1068" i="91" s="1"/>
  <c r="T1070" i="91" s="1"/>
  <c r="T1072" i="91" s="1"/>
  <c r="T1074" i="91" s="1"/>
  <c r="T1076" i="91" s="1"/>
  <c r="T1078" i="91" s="1"/>
  <c r="T1080" i="91" s="1"/>
  <c r="T1082" i="91" s="1"/>
  <c r="T1084" i="91" s="1"/>
  <c r="T1086" i="91" s="1"/>
  <c r="T1088" i="91" s="1"/>
  <c r="T1090" i="91" s="1"/>
  <c r="T1092" i="91" s="1"/>
  <c r="T1094" i="91" s="1"/>
  <c r="T1096" i="91" s="1"/>
  <c r="T1098" i="91" s="1"/>
  <c r="R1066" i="91"/>
  <c r="P1462" i="91"/>
  <c r="P1496" i="91" s="1"/>
  <c r="N1462" i="91"/>
  <c r="N1496" i="91" s="1"/>
  <c r="R1134" i="91"/>
  <c r="R1128" i="91"/>
  <c r="R1120" i="91"/>
  <c r="T1110" i="91"/>
  <c r="T1112" i="91" s="1"/>
  <c r="T1114" i="91" s="1"/>
  <c r="T1116" i="91" s="1"/>
  <c r="T1118" i="91" s="1"/>
  <c r="T1120" i="91" s="1"/>
  <c r="T1122" i="91" s="1"/>
  <c r="T1124" i="91" s="1"/>
  <c r="T1126" i="91" s="1"/>
  <c r="T1128" i="91" s="1"/>
  <c r="T1130" i="91" s="1"/>
  <c r="T1132" i="91" s="1"/>
  <c r="T1134" i="91" s="1"/>
  <c r="T1136" i="91" s="1"/>
  <c r="T1138" i="91" s="1"/>
  <c r="T1140" i="91" s="1"/>
  <c r="O940" i="91"/>
  <c r="O938" i="91"/>
  <c r="P938" i="91" s="1"/>
  <c r="O936" i="91"/>
  <c r="P936" i="91" s="1"/>
  <c r="O934" i="91"/>
  <c r="P934" i="91" s="1"/>
  <c r="T892" i="91"/>
  <c r="T890" i="91"/>
  <c r="Q892" i="91"/>
  <c r="R892" i="91" s="1"/>
  <c r="O892" i="91"/>
  <c r="P892" i="91" s="1"/>
  <c r="Q890" i="91"/>
  <c r="R890" i="91" s="1"/>
  <c r="O890" i="91"/>
  <c r="P890" i="91" s="1"/>
  <c r="P924" i="91" s="1"/>
  <c r="R874" i="91"/>
  <c r="R872" i="91"/>
  <c r="R870" i="91"/>
  <c r="R868" i="91"/>
  <c r="R866" i="91"/>
  <c r="R864" i="91"/>
  <c r="R862" i="91"/>
  <c r="R860" i="91"/>
  <c r="R858" i="91"/>
  <c r="R856" i="91"/>
  <c r="R854" i="91"/>
  <c r="R852" i="91"/>
  <c r="R850" i="91"/>
  <c r="R848" i="91"/>
  <c r="R846" i="91"/>
  <c r="R787" i="91"/>
  <c r="R785" i="91"/>
  <c r="R783" i="91"/>
  <c r="R781" i="91"/>
  <c r="R779" i="91"/>
  <c r="R777" i="91"/>
  <c r="R775" i="91"/>
  <c r="R773" i="91"/>
  <c r="R771" i="91"/>
  <c r="R769" i="91"/>
  <c r="R767" i="91"/>
  <c r="R765" i="91"/>
  <c r="R763" i="91"/>
  <c r="R761" i="91"/>
  <c r="R759" i="91"/>
  <c r="R757" i="91"/>
  <c r="R745" i="91"/>
  <c r="R743" i="91"/>
  <c r="R741" i="91"/>
  <c r="R739" i="91"/>
  <c r="R737" i="91"/>
  <c r="R735" i="91"/>
  <c r="R733" i="91"/>
  <c r="R731" i="91"/>
  <c r="R729" i="91"/>
  <c r="R727" i="91"/>
  <c r="R725" i="91"/>
  <c r="R723" i="91"/>
  <c r="R719" i="91"/>
  <c r="R717" i="91"/>
  <c r="R715" i="91"/>
  <c r="T669" i="91"/>
  <c r="T671" i="91" s="1"/>
  <c r="T673" i="91" s="1"/>
  <c r="T675" i="91" s="1"/>
  <c r="T677" i="91" s="1"/>
  <c r="T679" i="91" s="1"/>
  <c r="S677" i="91"/>
  <c r="S675" i="91"/>
  <c r="S673" i="91"/>
  <c r="S669" i="91"/>
  <c r="T625" i="91"/>
  <c r="T627" i="91" s="1"/>
  <c r="T629" i="91" s="1"/>
  <c r="T631" i="91" s="1"/>
  <c r="T633" i="91" s="1"/>
  <c r="T635" i="91" s="1"/>
  <c r="T637" i="91" s="1"/>
  <c r="S637" i="91"/>
  <c r="S635" i="91"/>
  <c r="S631" i="91"/>
  <c r="S629" i="91"/>
  <c r="S627" i="91"/>
  <c r="S625" i="91"/>
  <c r="S585" i="91"/>
  <c r="S583" i="91"/>
  <c r="Q587" i="91"/>
  <c r="R587" i="91" s="1"/>
  <c r="R615" i="91" s="1"/>
  <c r="T538" i="91"/>
  <c r="S538" i="91"/>
  <c r="Q538" i="91"/>
  <c r="T522" i="91"/>
  <c r="T524" i="91" s="1"/>
  <c r="S520" i="91"/>
  <c r="R520" i="91"/>
  <c r="S518" i="91"/>
  <c r="R518" i="91"/>
  <c r="S516" i="91"/>
  <c r="R516" i="91"/>
  <c r="S514" i="91"/>
  <c r="R514" i="91"/>
  <c r="S512" i="91"/>
  <c r="S510" i="91"/>
  <c r="S508" i="91"/>
  <c r="S506" i="91"/>
  <c r="T504" i="91"/>
  <c r="T506" i="91" s="1"/>
  <c r="T508" i="91" s="1"/>
  <c r="T510" i="91" s="1"/>
  <c r="T512" i="91" s="1"/>
  <c r="T514" i="91" s="1"/>
  <c r="T516" i="91" s="1"/>
  <c r="T518" i="91" s="1"/>
  <c r="T520" i="91" s="1"/>
  <c r="S504" i="91"/>
  <c r="Q500" i="91"/>
  <c r="T498" i="91"/>
  <c r="T500" i="91" s="1"/>
  <c r="T502" i="91" s="1"/>
  <c r="T496" i="91"/>
  <c r="Q496" i="91"/>
  <c r="S496" i="91" s="1"/>
  <c r="T494" i="91"/>
  <c r="S494" i="91"/>
  <c r="Q492" i="91"/>
  <c r="R492" i="91" s="1"/>
  <c r="Q462" i="91"/>
  <c r="R462" i="91" s="1"/>
  <c r="P462" i="91"/>
  <c r="Q460" i="91"/>
  <c r="R460" i="91" s="1"/>
  <c r="P460" i="91"/>
  <c r="Q458" i="91"/>
  <c r="R458" i="91" s="1"/>
  <c r="P458" i="91"/>
  <c r="Q456" i="91"/>
  <c r="R456" i="91" s="1"/>
  <c r="P456" i="91"/>
  <c r="Q454" i="91"/>
  <c r="R454" i="91" s="1"/>
  <c r="P454" i="91"/>
  <c r="Q452" i="91"/>
  <c r="P452" i="91"/>
  <c r="Q450" i="91"/>
  <c r="R450" i="91" s="1"/>
  <c r="P450" i="91"/>
  <c r="R448" i="91"/>
  <c r="P448" i="91"/>
  <c r="O394" i="91"/>
  <c r="T196" i="91"/>
  <c r="T200" i="91" s="1"/>
  <c r="S196" i="91"/>
  <c r="T194" i="91"/>
  <c r="S194" i="91"/>
  <c r="S198" i="91"/>
  <c r="T198" i="91"/>
  <c r="Q10" i="91"/>
  <c r="R10" i="91" s="1"/>
  <c r="Q8" i="91"/>
  <c r="R8" i="91" s="1"/>
  <c r="S10" i="91"/>
  <c r="S8" i="91"/>
  <c r="T278" i="91"/>
  <c r="T272" i="91"/>
  <c r="S278" i="91"/>
  <c r="S276" i="91"/>
  <c r="T274" i="91"/>
  <c r="T276" i="91" s="1"/>
  <c r="S274" i="91"/>
  <c r="S272" i="91"/>
  <c r="T434" i="91"/>
  <c r="O434" i="91"/>
  <c r="P434" i="91" s="1"/>
  <c r="O432" i="91"/>
  <c r="S432" i="91" s="1"/>
  <c r="S372" i="91"/>
  <c r="S370" i="91"/>
  <c r="S368" i="91"/>
  <c r="S366" i="91"/>
  <c r="S364" i="91"/>
  <c r="S362" i="91"/>
  <c r="T360" i="91"/>
  <c r="S360" i="91"/>
  <c r="S462" i="91"/>
  <c r="S892" i="91"/>
  <c r="S890" i="91"/>
  <c r="Q328" i="91"/>
  <c r="R328" i="91" s="1"/>
  <c r="Q326" i="91"/>
  <c r="R326" i="91" s="1"/>
  <c r="Q324" i="91"/>
  <c r="R324" i="91" s="1"/>
  <c r="Q322" i="91"/>
  <c r="R322" i="91" s="1"/>
  <c r="Q320" i="91"/>
  <c r="R320" i="91" s="1"/>
  <c r="Q318" i="91"/>
  <c r="R318" i="91" s="1"/>
  <c r="Q316" i="91"/>
  <c r="R316" i="91" s="1"/>
  <c r="O328" i="91"/>
  <c r="P328" i="91" s="1"/>
  <c r="O326" i="91"/>
  <c r="P326" i="91" s="1"/>
  <c r="O324" i="91"/>
  <c r="P324" i="91" s="1"/>
  <c r="O322" i="91"/>
  <c r="O320" i="91"/>
  <c r="P320" i="91" s="1"/>
  <c r="O318" i="91"/>
  <c r="P318" i="91" s="1"/>
  <c r="O316" i="91"/>
  <c r="P316" i="91" s="1"/>
  <c r="T536" i="91"/>
  <c r="S536" i="91"/>
  <c r="S524" i="91"/>
  <c r="S522" i="91"/>
  <c r="S502" i="91"/>
  <c r="S498" i="91"/>
  <c r="T492" i="91"/>
  <c r="S802" i="91"/>
  <c r="T802" i="91"/>
  <c r="T1024" i="91"/>
  <c r="T1022" i="91"/>
  <c r="S1024" i="91"/>
  <c r="S1022" i="91"/>
  <c r="O721" i="91"/>
  <c r="P721" i="91" s="1"/>
  <c r="R721" i="91"/>
  <c r="R679" i="91"/>
  <c r="P679" i="91"/>
  <c r="N679" i="91"/>
  <c r="R677" i="91"/>
  <c r="P677" i="91"/>
  <c r="N677" i="91"/>
  <c r="R637" i="91"/>
  <c r="P637" i="91"/>
  <c r="N637" i="91"/>
  <c r="R635" i="91"/>
  <c r="P635" i="91"/>
  <c r="N635" i="91"/>
  <c r="T1198" i="91"/>
  <c r="T1200" i="91" s="1"/>
  <c r="T1202" i="91" s="1"/>
  <c r="S256" i="91"/>
  <c r="S254" i="91"/>
  <c r="S250" i="91"/>
  <c r="S248" i="91"/>
  <c r="S246" i="91"/>
  <c r="S244" i="91"/>
  <c r="T240" i="91"/>
  <c r="T242" i="91" s="1"/>
  <c r="T252" i="91" s="1"/>
  <c r="R240" i="91"/>
  <c r="S238" i="91"/>
  <c r="S236" i="91"/>
  <c r="S234" i="91"/>
  <c r="T234" i="91"/>
  <c r="M587" i="91"/>
  <c r="N587" i="91" s="1"/>
  <c r="R1140" i="91"/>
  <c r="P1140" i="91"/>
  <c r="N1140" i="91"/>
  <c r="R1138" i="91"/>
  <c r="P1138" i="91"/>
  <c r="N1138" i="91"/>
  <c r="M538" i="91"/>
  <c r="N538" i="91" s="1"/>
  <c r="R538" i="91"/>
  <c r="R568" i="91" s="1"/>
  <c r="P538" i="91"/>
  <c r="M500" i="91"/>
  <c r="N500" i="91" s="1"/>
  <c r="M496" i="91"/>
  <c r="N496" i="91" s="1"/>
  <c r="M492" i="91"/>
  <c r="S1202" i="91"/>
  <c r="S1200" i="91"/>
  <c r="S1198" i="91"/>
  <c r="S1336" i="91"/>
  <c r="S1334" i="91"/>
  <c r="T1330" i="91"/>
  <c r="T1332" i="91"/>
  <c r="T1334" i="91" s="1"/>
  <c r="T1336" i="91" s="1"/>
  <c r="S1332" i="91"/>
  <c r="S1330" i="91"/>
  <c r="S192" i="91"/>
  <c r="S190" i="91"/>
  <c r="S188" i="91"/>
  <c r="S186" i="91"/>
  <c r="T184" i="91"/>
  <c r="T186" i="91" s="1"/>
  <c r="T188" i="91" s="1"/>
  <c r="T190" i="91" s="1"/>
  <c r="T192" i="91" s="1"/>
  <c r="S184" i="91"/>
  <c r="T1418" i="91"/>
  <c r="T1420" i="91" s="1"/>
  <c r="T1422" i="91" s="1"/>
  <c r="S1422" i="91"/>
  <c r="S1420" i="91"/>
  <c r="S1418" i="91"/>
  <c r="T1374" i="91"/>
  <c r="T1376" i="91" s="1"/>
  <c r="T1378" i="91" s="1"/>
  <c r="T1380" i="91" s="1"/>
  <c r="T1382" i="91" s="1"/>
  <c r="T1384" i="91" s="1"/>
  <c r="T1386" i="91" s="1"/>
  <c r="T1388" i="91" s="1"/>
  <c r="S1388" i="91"/>
  <c r="S1386" i="91"/>
  <c r="S1384" i="91"/>
  <c r="S1382" i="91"/>
  <c r="S1380" i="91"/>
  <c r="S1378" i="91"/>
  <c r="S1376" i="91"/>
  <c r="S1374" i="91"/>
  <c r="T1286" i="91"/>
  <c r="S1286" i="91"/>
  <c r="S1244" i="91"/>
  <c r="T1242" i="91"/>
  <c r="T1244" i="91" s="1"/>
  <c r="S1242" i="91"/>
  <c r="T978" i="91"/>
  <c r="S978" i="91"/>
  <c r="T934" i="91"/>
  <c r="T936" i="91" s="1"/>
  <c r="T938" i="91" s="1"/>
  <c r="T940" i="91" s="1"/>
  <c r="S940" i="91"/>
  <c r="S938" i="91"/>
  <c r="S936" i="91"/>
  <c r="S934" i="91"/>
  <c r="S874" i="91"/>
  <c r="S872" i="91"/>
  <c r="S870" i="91"/>
  <c r="S868" i="91"/>
  <c r="S866" i="91"/>
  <c r="S864" i="91"/>
  <c r="S862" i="91"/>
  <c r="S860" i="91"/>
  <c r="S858" i="91"/>
  <c r="S856" i="91"/>
  <c r="S854" i="91"/>
  <c r="S852" i="91"/>
  <c r="S850" i="91"/>
  <c r="S848" i="91"/>
  <c r="T846" i="91"/>
  <c r="T848" i="91" s="1"/>
  <c r="T850" i="91" s="1"/>
  <c r="T852" i="91" s="1"/>
  <c r="T854" i="91" s="1"/>
  <c r="T856" i="91" s="1"/>
  <c r="T858" i="91" s="1"/>
  <c r="T860" i="91" s="1"/>
  <c r="T862" i="91" s="1"/>
  <c r="T864" i="91" s="1"/>
  <c r="T866" i="91" s="1"/>
  <c r="T868" i="91" s="1"/>
  <c r="T870" i="91" s="1"/>
  <c r="T872" i="91" s="1"/>
  <c r="T874" i="91" s="1"/>
  <c r="S846" i="91"/>
  <c r="S787" i="91"/>
  <c r="S785" i="91"/>
  <c r="S783" i="91"/>
  <c r="S781" i="91"/>
  <c r="S779" i="91"/>
  <c r="S777" i="91"/>
  <c r="S775" i="91"/>
  <c r="S773" i="91"/>
  <c r="S771" i="91"/>
  <c r="S769" i="91"/>
  <c r="S767" i="91"/>
  <c r="S765" i="91"/>
  <c r="S763" i="91"/>
  <c r="S761" i="91"/>
  <c r="S759" i="91"/>
  <c r="T757" i="91"/>
  <c r="T759" i="91" s="1"/>
  <c r="T761" i="91" s="1"/>
  <c r="T763" i="91" s="1"/>
  <c r="T765" i="91" s="1"/>
  <c r="T767" i="91" s="1"/>
  <c r="T769" i="91" s="1"/>
  <c r="T771" i="91" s="1"/>
  <c r="T773" i="91" s="1"/>
  <c r="T775" i="91" s="1"/>
  <c r="T777" i="91" s="1"/>
  <c r="T779" i="91" s="1"/>
  <c r="T781" i="91" s="1"/>
  <c r="T783" i="91" s="1"/>
  <c r="T785" i="91" s="1"/>
  <c r="T787" i="91" s="1"/>
  <c r="S757" i="91"/>
  <c r="S745" i="91"/>
  <c r="S743" i="91"/>
  <c r="S741" i="91"/>
  <c r="S739" i="91"/>
  <c r="S737" i="91"/>
  <c r="S735" i="91"/>
  <c r="S733" i="91"/>
  <c r="S731" i="91"/>
  <c r="S729" i="91"/>
  <c r="S727" i="91"/>
  <c r="S725" i="91"/>
  <c r="S723" i="91"/>
  <c r="S719" i="91"/>
  <c r="S717" i="91"/>
  <c r="S715" i="91"/>
  <c r="T713" i="91"/>
  <c r="T715" i="91" s="1"/>
  <c r="T717" i="91" s="1"/>
  <c r="T719" i="91" s="1"/>
  <c r="T721" i="91" s="1"/>
  <c r="T723" i="91" s="1"/>
  <c r="T725" i="91" s="1"/>
  <c r="T727" i="91" s="1"/>
  <c r="T729" i="91" s="1"/>
  <c r="T731" i="91" s="1"/>
  <c r="T733" i="91" s="1"/>
  <c r="T735" i="91" s="1"/>
  <c r="T737" i="91" s="1"/>
  <c r="T739" i="91" s="1"/>
  <c r="T741" i="91" s="1"/>
  <c r="T743" i="91" s="1"/>
  <c r="T745" i="91" s="1"/>
  <c r="S713" i="91"/>
  <c r="T450" i="91"/>
  <c r="T452" i="91" s="1"/>
  <c r="T454" i="91" s="1"/>
  <c r="T436" i="91"/>
  <c r="S436" i="91"/>
  <c r="S434" i="91"/>
  <c r="T430" i="91"/>
  <c r="T432" i="91" s="1"/>
  <c r="S430" i="91"/>
  <c r="S428" i="91"/>
  <c r="S426" i="91"/>
  <c r="S424" i="91"/>
  <c r="T422" i="91"/>
  <c r="T424" i="91" s="1"/>
  <c r="T426" i="91" s="1"/>
  <c r="T428" i="91" s="1"/>
  <c r="S422" i="91"/>
  <c r="T420" i="91"/>
  <c r="S420" i="91"/>
  <c r="S418" i="91"/>
  <c r="T416" i="91"/>
  <c r="T418" i="91" s="1"/>
  <c r="S416" i="91"/>
  <c r="T414" i="91"/>
  <c r="S414" i="91"/>
  <c r="S412" i="91"/>
  <c r="T410" i="91"/>
  <c r="T412" i="91" s="1"/>
  <c r="S410" i="91"/>
  <c r="T408" i="91"/>
  <c r="S408" i="91"/>
  <c r="S406" i="91"/>
  <c r="T404" i="91"/>
  <c r="T406" i="91" s="1"/>
  <c r="S404" i="91"/>
  <c r="T362" i="91"/>
  <c r="T364" i="91" s="1"/>
  <c r="T366" i="91" s="1"/>
  <c r="T368" i="91" s="1"/>
  <c r="T370" i="91" s="1"/>
  <c r="T372" i="91" s="1"/>
  <c r="S328" i="91"/>
  <c r="S326" i="91"/>
  <c r="S324" i="91"/>
  <c r="S322" i="91"/>
  <c r="S320" i="91"/>
  <c r="S318" i="91"/>
  <c r="S316" i="91"/>
  <c r="T316" i="91"/>
  <c r="T318" i="91" s="1"/>
  <c r="T320" i="91" s="1"/>
  <c r="T322" i="91" s="1"/>
  <c r="T324" i="91" s="1"/>
  <c r="T326" i="91" s="1"/>
  <c r="T328" i="91" s="1"/>
  <c r="S252" i="91"/>
  <c r="S242" i="91"/>
  <c r="S240" i="91"/>
  <c r="T236" i="91"/>
  <c r="S232" i="91"/>
  <c r="S230" i="91"/>
  <c r="T228" i="91"/>
  <c r="T230" i="91"/>
  <c r="T232" i="91" s="1"/>
  <c r="S228" i="91"/>
  <c r="S200" i="91"/>
  <c r="T146" i="91"/>
  <c r="S146" i="91"/>
  <c r="T144" i="91"/>
  <c r="S144" i="91"/>
  <c r="T142" i="91"/>
  <c r="S142" i="91"/>
  <c r="T140" i="91"/>
  <c r="S140" i="91"/>
  <c r="S721" i="91"/>
  <c r="R1422" i="91"/>
  <c r="P1422" i="91"/>
  <c r="N1422" i="91"/>
  <c r="R1420" i="91"/>
  <c r="R1452" i="91" s="1"/>
  <c r="P1420" i="91"/>
  <c r="N1420" i="91"/>
  <c r="R1418" i="91"/>
  <c r="P1418" i="91"/>
  <c r="P1452" i="91" s="1"/>
  <c r="N1418" i="91"/>
  <c r="N1452" i="91" s="1"/>
  <c r="R1388" i="91"/>
  <c r="P1388" i="91"/>
  <c r="N1388" i="91"/>
  <c r="R1386" i="91"/>
  <c r="P1386" i="91"/>
  <c r="N1386" i="91"/>
  <c r="R1384" i="91"/>
  <c r="P1384" i="91"/>
  <c r="N1384" i="91"/>
  <c r="R1382" i="91"/>
  <c r="P1382" i="91"/>
  <c r="N1382" i="91"/>
  <c r="R1380" i="91"/>
  <c r="P1380" i="91"/>
  <c r="N1380" i="91"/>
  <c r="R1378" i="91"/>
  <c r="P1378" i="91"/>
  <c r="N1378" i="91"/>
  <c r="R1376" i="91"/>
  <c r="P1376" i="91"/>
  <c r="N1376" i="91"/>
  <c r="R1374" i="91"/>
  <c r="P1374" i="91"/>
  <c r="N1374" i="91"/>
  <c r="R1336" i="91"/>
  <c r="P1336" i="91"/>
  <c r="N1336" i="91"/>
  <c r="R1334" i="91"/>
  <c r="P1334" i="91"/>
  <c r="N1334" i="91"/>
  <c r="R1332" i="91"/>
  <c r="P1332" i="91"/>
  <c r="N1332" i="91"/>
  <c r="R1330" i="91"/>
  <c r="P1330" i="91"/>
  <c r="N1330" i="91"/>
  <c r="R1286" i="91"/>
  <c r="R1320" i="91" s="1"/>
  <c r="P1286" i="91"/>
  <c r="P1320" i="91" s="1"/>
  <c r="N1286" i="91"/>
  <c r="N1320" i="91" s="1"/>
  <c r="R1244" i="91"/>
  <c r="P1244" i="91"/>
  <c r="N1244" i="91"/>
  <c r="R1242" i="91"/>
  <c r="P1242" i="91"/>
  <c r="N1242" i="91"/>
  <c r="N1276" i="91" s="1"/>
  <c r="P1164" i="91"/>
  <c r="N1164" i="91"/>
  <c r="P1162" i="91"/>
  <c r="N1162" i="91"/>
  <c r="P1160" i="91"/>
  <c r="N1160" i="91"/>
  <c r="P1158" i="91"/>
  <c r="N1158" i="91"/>
  <c r="P1156" i="91"/>
  <c r="N1156" i="91"/>
  <c r="P1154" i="91"/>
  <c r="N1154" i="91"/>
  <c r="P1136" i="91"/>
  <c r="N1136" i="91"/>
  <c r="P1134" i="91"/>
  <c r="N1134" i="91"/>
  <c r="P1132" i="91"/>
  <c r="N1132" i="91"/>
  <c r="P1130" i="91"/>
  <c r="N1130" i="91"/>
  <c r="P1128" i="91"/>
  <c r="N1128" i="91"/>
  <c r="P1126" i="91"/>
  <c r="N1126" i="91"/>
  <c r="P1124" i="91"/>
  <c r="N1124" i="91"/>
  <c r="P1122" i="91"/>
  <c r="N1122" i="91"/>
  <c r="P1120" i="91"/>
  <c r="N1120" i="91"/>
  <c r="P1118" i="91"/>
  <c r="N1118" i="91"/>
  <c r="P1116" i="91"/>
  <c r="N1116" i="91"/>
  <c r="P1114" i="91"/>
  <c r="N1114" i="91"/>
  <c r="P1112" i="91"/>
  <c r="N1112" i="91"/>
  <c r="P1110" i="91"/>
  <c r="P1144" i="91" s="1"/>
  <c r="N1110" i="91"/>
  <c r="N1144" i="91" s="1"/>
  <c r="P1098" i="91"/>
  <c r="N1098" i="91"/>
  <c r="P1096" i="91"/>
  <c r="N1096" i="91"/>
  <c r="P1094" i="91"/>
  <c r="N1094" i="91"/>
  <c r="P1092" i="91"/>
  <c r="N1092" i="91"/>
  <c r="P1090" i="91"/>
  <c r="N1090" i="91"/>
  <c r="P1088" i="91"/>
  <c r="N1088" i="91"/>
  <c r="P1086" i="91"/>
  <c r="N1086" i="91"/>
  <c r="P1084" i="91"/>
  <c r="N1084" i="91"/>
  <c r="P1082" i="91"/>
  <c r="N1082" i="91"/>
  <c r="P1080" i="91"/>
  <c r="N1080" i="91"/>
  <c r="P1078" i="91"/>
  <c r="N1078" i="91"/>
  <c r="P1076" i="91"/>
  <c r="N1076" i="91"/>
  <c r="P1074" i="91"/>
  <c r="N1074" i="91"/>
  <c r="P1072" i="91"/>
  <c r="N1072" i="91"/>
  <c r="P1070" i="91"/>
  <c r="N1070" i="91"/>
  <c r="P1068" i="91"/>
  <c r="N1068" i="91"/>
  <c r="P1066" i="91"/>
  <c r="N1066" i="91"/>
  <c r="N1024" i="91"/>
  <c r="N1022" i="91"/>
  <c r="N1056" i="91" s="1"/>
  <c r="R978" i="91"/>
  <c r="R1012" i="91" s="1"/>
  <c r="P978" i="91"/>
  <c r="N978" i="91"/>
  <c r="N1012" i="91" s="1"/>
  <c r="N940" i="91"/>
  <c r="N938" i="91"/>
  <c r="N936" i="91"/>
  <c r="N934" i="91"/>
  <c r="N892" i="91"/>
  <c r="N890" i="91"/>
  <c r="N924" i="91" s="1"/>
  <c r="P874" i="91"/>
  <c r="N874" i="91"/>
  <c r="P872" i="91"/>
  <c r="N872" i="91"/>
  <c r="P870" i="91"/>
  <c r="N870" i="91"/>
  <c r="P868" i="91"/>
  <c r="N868" i="91"/>
  <c r="P866" i="91"/>
  <c r="N866" i="91"/>
  <c r="P864" i="91"/>
  <c r="N864" i="91"/>
  <c r="P862" i="91"/>
  <c r="N862" i="91"/>
  <c r="P860" i="91"/>
  <c r="N860" i="91"/>
  <c r="P858" i="91"/>
  <c r="N858" i="91"/>
  <c r="P856" i="91"/>
  <c r="N856" i="91"/>
  <c r="P854" i="91"/>
  <c r="N854" i="91"/>
  <c r="P852" i="91"/>
  <c r="N852" i="91"/>
  <c r="P850" i="91"/>
  <c r="N850" i="91"/>
  <c r="P848" i="91"/>
  <c r="N848" i="91"/>
  <c r="P846" i="91"/>
  <c r="N846" i="91"/>
  <c r="P802" i="91"/>
  <c r="N802" i="91"/>
  <c r="N836" i="91" s="1"/>
  <c r="P787" i="91"/>
  <c r="N787" i="91"/>
  <c r="P785" i="91"/>
  <c r="N785" i="91"/>
  <c r="P783" i="91"/>
  <c r="N783" i="91"/>
  <c r="P781" i="91"/>
  <c r="N781" i="91"/>
  <c r="P779" i="91"/>
  <c r="N779" i="91"/>
  <c r="P777" i="91"/>
  <c r="N777" i="91"/>
  <c r="P775" i="91"/>
  <c r="N775" i="91"/>
  <c r="P773" i="91"/>
  <c r="N773" i="91"/>
  <c r="P771" i="91"/>
  <c r="N771" i="91"/>
  <c r="P769" i="91"/>
  <c r="N769" i="91"/>
  <c r="P767" i="91"/>
  <c r="N767" i="91"/>
  <c r="P765" i="91"/>
  <c r="N765" i="91"/>
  <c r="P763" i="91"/>
  <c r="N763" i="91"/>
  <c r="P761" i="91"/>
  <c r="N761" i="91"/>
  <c r="P759" i="91"/>
  <c r="N759" i="91"/>
  <c r="P757" i="91"/>
  <c r="N757" i="91"/>
  <c r="P745" i="91"/>
  <c r="N745" i="91"/>
  <c r="P743" i="91"/>
  <c r="N743" i="91"/>
  <c r="P741" i="91"/>
  <c r="N741" i="91"/>
  <c r="P739" i="91"/>
  <c r="N739" i="91"/>
  <c r="P737" i="91"/>
  <c r="N737" i="91"/>
  <c r="P735" i="91"/>
  <c r="N735" i="91"/>
  <c r="P733" i="91"/>
  <c r="N733" i="91"/>
  <c r="P731" i="91"/>
  <c r="N731" i="91"/>
  <c r="P729" i="91"/>
  <c r="N729" i="91"/>
  <c r="P727" i="91"/>
  <c r="N727" i="91"/>
  <c r="P725" i="91"/>
  <c r="N725" i="91"/>
  <c r="P723" i="91"/>
  <c r="N723" i="91"/>
  <c r="P719" i="91"/>
  <c r="N719" i="91"/>
  <c r="P717" i="91"/>
  <c r="N717" i="91"/>
  <c r="P715" i="91"/>
  <c r="N715" i="91"/>
  <c r="R713" i="91"/>
  <c r="P713" i="91"/>
  <c r="N713" i="91"/>
  <c r="R675" i="91"/>
  <c r="P675" i="91"/>
  <c r="N675" i="91"/>
  <c r="R673" i="91"/>
  <c r="P673" i="91"/>
  <c r="N673" i="91"/>
  <c r="R669" i="91"/>
  <c r="P669" i="91"/>
  <c r="N669" i="91"/>
  <c r="R631" i="91"/>
  <c r="P631" i="91"/>
  <c r="N631" i="91"/>
  <c r="R629" i="91"/>
  <c r="P629" i="91"/>
  <c r="N629" i="91"/>
  <c r="R627" i="91"/>
  <c r="P627" i="91"/>
  <c r="N627" i="91"/>
  <c r="R625" i="91"/>
  <c r="P625" i="91"/>
  <c r="N625" i="91"/>
  <c r="P587" i="91"/>
  <c r="R585" i="91"/>
  <c r="P585" i="91"/>
  <c r="N585" i="91"/>
  <c r="R583" i="91"/>
  <c r="P583" i="91"/>
  <c r="N583" i="91"/>
  <c r="R581" i="91"/>
  <c r="P581" i="91"/>
  <c r="N581" i="91"/>
  <c r="R536" i="91"/>
  <c r="P536" i="91"/>
  <c r="N536" i="91"/>
  <c r="R524" i="91"/>
  <c r="P524" i="91"/>
  <c r="N524" i="91"/>
  <c r="R522" i="91"/>
  <c r="P522" i="91"/>
  <c r="N522" i="91"/>
  <c r="P520" i="91"/>
  <c r="N520" i="91"/>
  <c r="P518" i="91"/>
  <c r="N518" i="91"/>
  <c r="P516" i="91"/>
  <c r="N516" i="91"/>
  <c r="P514" i="91"/>
  <c r="N514" i="91"/>
  <c r="R512" i="91"/>
  <c r="P512" i="91"/>
  <c r="N512" i="91"/>
  <c r="R510" i="91"/>
  <c r="P510" i="91"/>
  <c r="N510" i="91"/>
  <c r="R508" i="91"/>
  <c r="P508" i="91"/>
  <c r="N508" i="91"/>
  <c r="R506" i="91"/>
  <c r="P506" i="91"/>
  <c r="N506" i="91"/>
  <c r="R504" i="91"/>
  <c r="P504" i="91"/>
  <c r="N504" i="91"/>
  <c r="R502" i="91"/>
  <c r="P502" i="91"/>
  <c r="N502" i="91"/>
  <c r="R500" i="91"/>
  <c r="P500" i="91"/>
  <c r="R498" i="91"/>
  <c r="P498" i="91"/>
  <c r="N498" i="91"/>
  <c r="R496" i="91"/>
  <c r="P496" i="91"/>
  <c r="R494" i="91"/>
  <c r="P494" i="91"/>
  <c r="N494" i="91"/>
  <c r="P492" i="91"/>
  <c r="N462" i="91"/>
  <c r="N460" i="91"/>
  <c r="N458" i="91"/>
  <c r="N456" i="91"/>
  <c r="N454" i="91"/>
  <c r="N452" i="91"/>
  <c r="N450" i="91"/>
  <c r="N448" i="91"/>
  <c r="R436" i="91"/>
  <c r="P436" i="91"/>
  <c r="N436" i="91"/>
  <c r="R434" i="91"/>
  <c r="N434" i="91"/>
  <c r="R432" i="91"/>
  <c r="P432" i="91"/>
  <c r="N432" i="91"/>
  <c r="R430" i="91"/>
  <c r="P430" i="91"/>
  <c r="N430" i="91"/>
  <c r="R428" i="91"/>
  <c r="P428" i="91"/>
  <c r="N428" i="91"/>
  <c r="R426" i="91"/>
  <c r="P426" i="91"/>
  <c r="N426" i="91"/>
  <c r="R424" i="91"/>
  <c r="P424" i="91"/>
  <c r="N424" i="91"/>
  <c r="R422" i="91"/>
  <c r="P422" i="91"/>
  <c r="N422" i="91"/>
  <c r="R420" i="91"/>
  <c r="P420" i="91"/>
  <c r="N420" i="91"/>
  <c r="N438" i="91" s="1"/>
  <c r="R418" i="91"/>
  <c r="P418" i="91"/>
  <c r="N418" i="91"/>
  <c r="R416" i="91"/>
  <c r="P416" i="91"/>
  <c r="N416" i="91"/>
  <c r="R414" i="91"/>
  <c r="P414" i="91"/>
  <c r="N414" i="91"/>
  <c r="R412" i="91"/>
  <c r="P412" i="91"/>
  <c r="N412" i="91"/>
  <c r="R410" i="91"/>
  <c r="P410" i="91"/>
  <c r="N410" i="91"/>
  <c r="R408" i="91"/>
  <c r="P408" i="91"/>
  <c r="N408" i="91"/>
  <c r="R406" i="91"/>
  <c r="P406" i="91"/>
  <c r="N406" i="91"/>
  <c r="R404" i="91"/>
  <c r="P404" i="91"/>
  <c r="N404" i="91"/>
  <c r="R372" i="91"/>
  <c r="P372" i="91"/>
  <c r="N372" i="91"/>
  <c r="R370" i="91"/>
  <c r="P370" i="91"/>
  <c r="N370" i="91"/>
  <c r="R368" i="91"/>
  <c r="P368" i="91"/>
  <c r="N368" i="91"/>
  <c r="R366" i="91"/>
  <c r="P366" i="91"/>
  <c r="N366" i="91"/>
  <c r="R364" i="91"/>
  <c r="P364" i="91"/>
  <c r="N364" i="91"/>
  <c r="R362" i="91"/>
  <c r="P362" i="91"/>
  <c r="N362" i="91"/>
  <c r="R360" i="91"/>
  <c r="P360" i="91"/>
  <c r="N360" i="91"/>
  <c r="N328" i="91"/>
  <c r="N326" i="91"/>
  <c r="N324" i="91"/>
  <c r="N322" i="91"/>
  <c r="N320" i="91"/>
  <c r="N318" i="91"/>
  <c r="N316" i="91"/>
  <c r="R278" i="91"/>
  <c r="P278" i="91"/>
  <c r="N278" i="91"/>
  <c r="R276" i="91"/>
  <c r="P276" i="91"/>
  <c r="N276" i="91"/>
  <c r="R274" i="91"/>
  <c r="P274" i="91"/>
  <c r="N274" i="91"/>
  <c r="R272" i="91"/>
  <c r="P272" i="91"/>
  <c r="N272" i="91"/>
  <c r="R256" i="91"/>
  <c r="P256" i="91"/>
  <c r="N256" i="91"/>
  <c r="R254" i="91"/>
  <c r="P254" i="91"/>
  <c r="N254" i="91"/>
  <c r="R252" i="91"/>
  <c r="P252" i="91"/>
  <c r="N252" i="91"/>
  <c r="R250" i="91"/>
  <c r="P250" i="91"/>
  <c r="N250" i="91"/>
  <c r="R248" i="91"/>
  <c r="P248" i="91"/>
  <c r="N248" i="91"/>
  <c r="R246" i="91"/>
  <c r="P246" i="91"/>
  <c r="N246" i="91"/>
  <c r="R244" i="91"/>
  <c r="P244" i="91"/>
  <c r="N244" i="91"/>
  <c r="R242" i="91"/>
  <c r="P242" i="91"/>
  <c r="N242" i="91"/>
  <c r="P240" i="91"/>
  <c r="N240" i="91"/>
  <c r="R238" i="91"/>
  <c r="P238" i="91"/>
  <c r="N238" i="91"/>
  <c r="R236" i="91"/>
  <c r="P236" i="91"/>
  <c r="N236" i="91"/>
  <c r="R234" i="91"/>
  <c r="P234" i="91"/>
  <c r="N234" i="91"/>
  <c r="R232" i="91"/>
  <c r="P232" i="91"/>
  <c r="N232" i="91"/>
  <c r="R230" i="91"/>
  <c r="P230" i="91"/>
  <c r="N230" i="91"/>
  <c r="R228" i="91"/>
  <c r="P228" i="91"/>
  <c r="N228" i="91"/>
  <c r="N262" i="91" s="1"/>
  <c r="R200" i="91"/>
  <c r="P200" i="91"/>
  <c r="N200" i="91"/>
  <c r="R198" i="91"/>
  <c r="P198" i="91"/>
  <c r="N198" i="91"/>
  <c r="R196" i="91"/>
  <c r="P196" i="91"/>
  <c r="N196" i="91"/>
  <c r="R194" i="91"/>
  <c r="P194" i="91"/>
  <c r="N194" i="91"/>
  <c r="R192" i="91"/>
  <c r="P192" i="91"/>
  <c r="N192" i="91"/>
  <c r="R190" i="91"/>
  <c r="P190" i="91"/>
  <c r="N190" i="91"/>
  <c r="R188" i="91"/>
  <c r="P188" i="91"/>
  <c r="N188" i="91"/>
  <c r="R186" i="91"/>
  <c r="P186" i="91"/>
  <c r="N186" i="91"/>
  <c r="R184" i="91"/>
  <c r="P184" i="91"/>
  <c r="N184" i="91"/>
  <c r="R146" i="91"/>
  <c r="P146" i="91"/>
  <c r="N146" i="91"/>
  <c r="R144" i="91"/>
  <c r="P144" i="91"/>
  <c r="N144" i="91"/>
  <c r="R142" i="91"/>
  <c r="P142" i="91"/>
  <c r="N142" i="91"/>
  <c r="R140" i="91"/>
  <c r="P140" i="91"/>
  <c r="N140" i="91"/>
  <c r="N52" i="91"/>
  <c r="P10" i="91"/>
  <c r="N10" i="91"/>
  <c r="P8" i="91"/>
  <c r="N8" i="91"/>
  <c r="P1202" i="91"/>
  <c r="N1202" i="91"/>
  <c r="P1200" i="91"/>
  <c r="N1200" i="91"/>
  <c r="P1198" i="91"/>
  <c r="P1232" i="91" s="1"/>
  <c r="N1198" i="91"/>
  <c r="Q1452" i="91"/>
  <c r="O1452" i="91"/>
  <c r="M1452" i="91"/>
  <c r="Q1408" i="91"/>
  <c r="O1408" i="91"/>
  <c r="M1408" i="91"/>
  <c r="Q1364" i="91"/>
  <c r="O1364" i="91"/>
  <c r="M1364" i="91"/>
  <c r="Q1320" i="91"/>
  <c r="O1320" i="91"/>
  <c r="M1320" i="91"/>
  <c r="Q1276" i="91"/>
  <c r="O1276" i="91"/>
  <c r="M1276" i="91"/>
  <c r="O1232" i="91"/>
  <c r="M1232" i="91"/>
  <c r="Q1056" i="91"/>
  <c r="O1056" i="91"/>
  <c r="M1056" i="91"/>
  <c r="Q1012" i="91"/>
  <c r="P1012" i="91"/>
  <c r="O1012" i="91"/>
  <c r="M1012" i="91"/>
  <c r="Q968" i="91"/>
  <c r="M968" i="91"/>
  <c r="P836" i="91"/>
  <c r="O482" i="91"/>
  <c r="M482" i="91"/>
  <c r="Q394" i="91"/>
  <c r="M394" i="91"/>
  <c r="Q350" i="91"/>
  <c r="M350" i="91"/>
  <c r="Q306" i="91"/>
  <c r="Q218" i="91"/>
  <c r="O218" i="91"/>
  <c r="M218" i="91"/>
  <c r="Q174" i="91"/>
  <c r="O174" i="91"/>
  <c r="M174" i="91"/>
  <c r="M42" i="91"/>
  <c r="O42" i="91"/>
  <c r="S1082" i="91"/>
  <c r="S1090" i="91"/>
  <c r="S1098" i="91"/>
  <c r="S1066" i="91"/>
  <c r="S1134" i="91"/>
  <c r="S1128" i="91"/>
  <c r="S1126" i="91"/>
  <c r="S1120" i="91"/>
  <c r="S1118" i="91"/>
  <c r="S1112" i="91"/>
  <c r="P394" i="91"/>
  <c r="R1496" i="91"/>
  <c r="Q1496" i="91"/>
  <c r="S1068" i="91"/>
  <c r="R1132" i="91"/>
  <c r="S1124" i="91"/>
  <c r="S1116" i="91"/>
  <c r="R1110" i="91"/>
  <c r="R1114" i="91"/>
  <c r="S1130" i="91"/>
  <c r="S1094" i="91"/>
  <c r="R1070" i="91"/>
  <c r="S1086" i="91"/>
  <c r="R1078" i="91"/>
  <c r="R1092" i="91"/>
  <c r="S1084" i="91"/>
  <c r="S1096" i="91"/>
  <c r="R1088" i="91"/>
  <c r="R1072" i="91"/>
  <c r="S1080" i="91"/>
  <c r="Z47" i="146"/>
  <c r="S1496" i="91" l="1"/>
  <c r="P86" i="91"/>
  <c r="N130" i="91"/>
  <c r="O968" i="91"/>
  <c r="R1364" i="91"/>
  <c r="R526" i="91"/>
  <c r="R571" i="91" s="1"/>
  <c r="Q482" i="91"/>
  <c r="O350" i="91"/>
  <c r="N968" i="91"/>
  <c r="R1408" i="91"/>
  <c r="R306" i="91"/>
  <c r="P306" i="91"/>
  <c r="N174" i="91"/>
  <c r="P42" i="91"/>
  <c r="Z51" i="146"/>
  <c r="K17" i="146" s="1"/>
  <c r="S1164" i="91"/>
  <c r="R1164" i="91"/>
  <c r="S1158" i="91"/>
  <c r="R1158" i="91"/>
  <c r="S1156" i="91"/>
  <c r="R1156" i="91"/>
  <c r="S1154" i="91"/>
  <c r="R1154" i="91"/>
  <c r="R1136" i="91"/>
  <c r="R1144" i="91" s="1"/>
  <c r="S1136" i="91"/>
  <c r="M703" i="91"/>
  <c r="N671" i="91"/>
  <c r="N703" i="91" s="1"/>
  <c r="P671" i="91"/>
  <c r="O703" i="91"/>
  <c r="S671" i="91"/>
  <c r="Q703" i="91"/>
  <c r="R671" i="91"/>
  <c r="M659" i="91"/>
  <c r="N633" i="91"/>
  <c r="S492" i="91"/>
  <c r="N492" i="91"/>
  <c r="T244" i="91"/>
  <c r="T246" i="91" s="1"/>
  <c r="T248" i="91" s="1"/>
  <c r="T250" i="91" s="1"/>
  <c r="T254" i="91" s="1"/>
  <c r="T256" i="91" s="1"/>
  <c r="T238" i="91"/>
  <c r="R1056" i="91"/>
  <c r="R968" i="91"/>
  <c r="R42" i="91"/>
  <c r="P262" i="91"/>
  <c r="P526" i="91"/>
  <c r="N1364" i="91"/>
  <c r="N1408" i="91"/>
  <c r="P482" i="91"/>
  <c r="N42" i="91"/>
  <c r="N350" i="91"/>
  <c r="N615" i="91"/>
  <c r="N659" i="91"/>
  <c r="P1276" i="91"/>
  <c r="P1364" i="91"/>
  <c r="P703" i="91"/>
  <c r="N394" i="91"/>
  <c r="R438" i="91"/>
  <c r="P615" i="91"/>
  <c r="N747" i="91"/>
  <c r="N1188" i="91"/>
  <c r="R1276" i="91"/>
  <c r="P1188" i="91"/>
  <c r="N86" i="91"/>
  <c r="R262" i="91"/>
  <c r="P322" i="91"/>
  <c r="P568" i="91"/>
  <c r="R880" i="91"/>
  <c r="R130" i="91"/>
  <c r="R86" i="91"/>
  <c r="N1100" i="91"/>
  <c r="R747" i="91"/>
  <c r="R789" i="91"/>
  <c r="P130" i="91"/>
  <c r="N526" i="91"/>
  <c r="N1232" i="91"/>
  <c r="P940" i="91"/>
  <c r="P968" i="91" s="1"/>
  <c r="P1100" i="91"/>
  <c r="R218" i="91"/>
  <c r="N306" i="91"/>
  <c r="N880" i="91"/>
  <c r="R924" i="91"/>
  <c r="N568" i="91"/>
  <c r="N218" i="91"/>
  <c r="P350" i="91"/>
  <c r="N482" i="91"/>
  <c r="P880" i="91"/>
  <c r="P174" i="91"/>
  <c r="P218" i="91"/>
  <c r="N789" i="91"/>
  <c r="Q42" i="91"/>
  <c r="R174" i="91"/>
  <c r="R394" i="91"/>
  <c r="P438" i="91"/>
  <c r="R703" i="91"/>
  <c r="P747" i="91"/>
  <c r="P789" i="91"/>
  <c r="P1408" i="91"/>
  <c r="R350" i="91"/>
  <c r="R1232" i="91"/>
  <c r="N792" i="91"/>
  <c r="K15" i="146"/>
  <c r="S1162" i="91"/>
  <c r="S500" i="91"/>
  <c r="R452" i="91"/>
  <c r="R482" i="91" s="1"/>
  <c r="R1074" i="91"/>
  <c r="S1122" i="91"/>
  <c r="R1160" i="91"/>
  <c r="P633" i="91"/>
  <c r="P659" i="91" s="1"/>
  <c r="R633" i="91"/>
  <c r="R659" i="91" s="1"/>
  <c r="S633" i="91"/>
  <c r="R1076" i="91"/>
  <c r="Q1232" i="91"/>
  <c r="B1" i="91"/>
  <c r="B45" i="91" s="1"/>
  <c r="B89" i="91" s="1"/>
  <c r="AU17" i="146"/>
  <c r="BJ46" i="146"/>
  <c r="P571" i="91" l="1"/>
  <c r="R1188" i="91"/>
  <c r="N571" i="91"/>
  <c r="R1100" i="91"/>
  <c r="P792" i="91"/>
  <c r="R792" i="91"/>
  <c r="B133" i="91"/>
  <c r="B177" i="91" s="1"/>
  <c r="B221" i="91" s="1"/>
  <c r="B265" i="91" s="1"/>
  <c r="B309" i="91" s="1"/>
  <c r="B353" i="91" s="1"/>
  <c r="B397" i="91" s="1"/>
  <c r="B441" i="91" s="1"/>
  <c r="B485" i="91" s="1"/>
  <c r="B529" i="91" s="1"/>
  <c r="B574" i="91" s="1"/>
  <c r="B618" i="91" s="1"/>
  <c r="B662" i="91" s="1"/>
  <c r="B706" i="91" s="1"/>
  <c r="B750" i="91" s="1"/>
  <c r="B795" i="91" s="1"/>
  <c r="B839" i="91" s="1"/>
  <c r="B883" i="91" s="1"/>
  <c r="B927" i="91" s="1"/>
  <c r="B971" i="91" s="1"/>
  <c r="B1015" i="91" s="1"/>
  <c r="B1059" i="91" s="1"/>
  <c r="B1103" i="91" s="1"/>
  <c r="B1147" i="91" s="1"/>
  <c r="B1191" i="91" s="1"/>
  <c r="B1235" i="91" s="1"/>
  <c r="B1279" i="91" s="1"/>
  <c r="B1323" i="91" s="1"/>
  <c r="B1367" i="91" s="1"/>
  <c r="B1411" i="91" s="1"/>
  <c r="B1455" i="91" s="1"/>
</calcChain>
</file>

<file path=xl/sharedStrings.xml><?xml version="1.0" encoding="utf-8"?>
<sst xmlns="http://schemas.openxmlformats.org/spreadsheetml/2006/main" count="4557" uniqueCount="1229">
  <si>
    <t>㎡</t>
    <phoneticPr fontId="15"/>
  </si>
  <si>
    <t>直接工事費</t>
    <rPh sb="0" eb="2">
      <t>チョクセツ</t>
    </rPh>
    <rPh sb="2" eb="4">
      <t>コウジ</t>
    </rPh>
    <rPh sb="4" eb="5">
      <t>ヒ</t>
    </rPh>
    <phoneticPr fontId="22"/>
  </si>
  <si>
    <t>ｍ</t>
    <phoneticPr fontId="15"/>
  </si>
  <si>
    <t>合      　  計</t>
    <phoneticPr fontId="6"/>
  </si>
  <si>
    <t>数量</t>
    <phoneticPr fontId="22"/>
  </si>
  <si>
    <t>単位</t>
  </si>
  <si>
    <t>No</t>
  </si>
  <si>
    <t>金    額</t>
  </si>
  <si>
    <t>規        格</t>
  </si>
  <si>
    <t>対象外工事費</t>
    <rPh sb="0" eb="2">
      <t>タイショウ</t>
    </rPh>
    <rPh sb="2" eb="3">
      <t>ガイ</t>
    </rPh>
    <rPh sb="3" eb="5">
      <t>コウジ</t>
    </rPh>
    <rPh sb="5" eb="6">
      <t>ヒ</t>
    </rPh>
    <phoneticPr fontId="15"/>
  </si>
  <si>
    <t>NO</t>
    <phoneticPr fontId="22"/>
  </si>
  <si>
    <t>％</t>
    <phoneticPr fontId="22"/>
  </si>
  <si>
    <t>工 事 費 仕 訳 書</t>
    <rPh sb="0" eb="3">
      <t>コウジ</t>
    </rPh>
    <rPh sb="4" eb="5">
      <t>ヒ</t>
    </rPh>
    <rPh sb="6" eb="9">
      <t>シワケ</t>
    </rPh>
    <rPh sb="10" eb="11">
      <t>ショ</t>
    </rPh>
    <phoneticPr fontId="22"/>
  </si>
  <si>
    <t>工事名称</t>
    <rPh sb="0" eb="2">
      <t>コウジ</t>
    </rPh>
    <rPh sb="2" eb="4">
      <t>メイショウ</t>
    </rPh>
    <phoneticPr fontId="22"/>
  </si>
  <si>
    <t>構　　　造</t>
    <rPh sb="0" eb="5">
      <t>コウゾウ</t>
    </rPh>
    <phoneticPr fontId="22"/>
  </si>
  <si>
    <t>延べ床面積</t>
    <rPh sb="0" eb="1">
      <t>ノ</t>
    </rPh>
    <rPh sb="2" eb="3">
      <t>ユカ</t>
    </rPh>
    <rPh sb="3" eb="5">
      <t>メンセキ</t>
    </rPh>
    <phoneticPr fontId="22"/>
  </si>
  <si>
    <t>ｍ3</t>
    <phoneticPr fontId="15"/>
  </si>
  <si>
    <t xml:space="preserve">単 価 見 積 比 較 表  </t>
    <phoneticPr fontId="6"/>
  </si>
  <si>
    <t>会 社 名 又 は 商 号</t>
    <phoneticPr fontId="6"/>
  </si>
  <si>
    <t>各細目ごと</t>
  </si>
  <si>
    <t>名      　 称</t>
    <phoneticPr fontId="6"/>
  </si>
  <si>
    <t>規 　　　格</t>
    <phoneticPr fontId="6"/>
  </si>
  <si>
    <t>数量</t>
  </si>
  <si>
    <t>の採用単価</t>
  </si>
  <si>
    <t>会 社 名</t>
  </si>
  <si>
    <t>単　　価</t>
  </si>
  <si>
    <t>金　　額</t>
  </si>
  <si>
    <t>本</t>
    <rPh sb="0" eb="1">
      <t>ホン</t>
    </rPh>
    <phoneticPr fontId="15"/>
  </si>
  <si>
    <t>実施工事費</t>
    <rPh sb="0" eb="2">
      <t>ジッシ</t>
    </rPh>
    <rPh sb="2" eb="5">
      <t>コウジヒ</t>
    </rPh>
    <phoneticPr fontId="15"/>
  </si>
  <si>
    <t>対象内工事費</t>
    <rPh sb="0" eb="3">
      <t>タイショウナイ</t>
    </rPh>
    <rPh sb="3" eb="6">
      <t>コウジヒ</t>
    </rPh>
    <phoneticPr fontId="15"/>
  </si>
  <si>
    <t>合　計</t>
    <rPh sb="0" eb="1">
      <t>ゴウ</t>
    </rPh>
    <rPh sb="2" eb="3">
      <t>ケイ</t>
    </rPh>
    <phoneticPr fontId="18"/>
  </si>
  <si>
    <t>種            目</t>
    <rPh sb="0" eb="14">
      <t>シュモク</t>
    </rPh>
    <phoneticPr fontId="22"/>
  </si>
  <si>
    <t>金         額</t>
    <rPh sb="0" eb="11">
      <t>キンガク</t>
    </rPh>
    <phoneticPr fontId="22"/>
  </si>
  <si>
    <t>名          称</t>
  </si>
  <si>
    <t>カ所</t>
    <rPh sb="1" eb="2">
      <t>ショ</t>
    </rPh>
    <phoneticPr fontId="15"/>
  </si>
  <si>
    <t>　運搬費</t>
    <rPh sb="1" eb="3">
      <t>ウンパン</t>
    </rPh>
    <rPh sb="3" eb="4">
      <t>ヒ</t>
    </rPh>
    <phoneticPr fontId="15"/>
  </si>
  <si>
    <t>式</t>
    <rPh sb="0" eb="1">
      <t>シキ</t>
    </rPh>
    <phoneticPr fontId="15"/>
  </si>
  <si>
    <t>一般工事</t>
    <rPh sb="0" eb="2">
      <t>イッパン</t>
    </rPh>
    <rPh sb="2" eb="4">
      <t>コウジ</t>
    </rPh>
    <phoneticPr fontId="15"/>
  </si>
  <si>
    <t>1</t>
    <phoneticPr fontId="15"/>
  </si>
  <si>
    <t>その他工事</t>
    <rPh sb="2" eb="3">
      <t>タ</t>
    </rPh>
    <rPh sb="3" eb="5">
      <t>コウジ</t>
    </rPh>
    <phoneticPr fontId="15"/>
  </si>
  <si>
    <t>鋼製床下地</t>
    <rPh sb="0" eb="2">
      <t>コウセイ</t>
    </rPh>
    <rPh sb="2" eb="3">
      <t>ユカ</t>
    </rPh>
    <rPh sb="3" eb="5">
      <t>シタジ</t>
    </rPh>
    <phoneticPr fontId="15"/>
  </si>
  <si>
    <t>　１／１ＷＥ</t>
    <phoneticPr fontId="15"/>
  </si>
  <si>
    <t>字</t>
    <rPh sb="0" eb="1">
      <t>ジ</t>
    </rPh>
    <phoneticPr fontId="15"/>
  </si>
  <si>
    <t>式</t>
  </si>
  <si>
    <t>ｋｇ</t>
    <phoneticPr fontId="15"/>
  </si>
  <si>
    <t>円柱用型枠合板</t>
    <rPh sb="0" eb="1">
      <t>エン</t>
    </rPh>
    <rPh sb="1" eb="2">
      <t>チュウ</t>
    </rPh>
    <rPh sb="2" eb="3">
      <t>ヨウ</t>
    </rPh>
    <rPh sb="3" eb="5">
      <t>カタワク</t>
    </rPh>
    <rPh sb="5" eb="7">
      <t>ゴウバン</t>
    </rPh>
    <phoneticPr fontId="15"/>
  </si>
  <si>
    <t>φ750</t>
    <phoneticPr fontId="15"/>
  </si>
  <si>
    <t>ｍ</t>
    <phoneticPr fontId="15"/>
  </si>
  <si>
    <t>φ500</t>
    <phoneticPr fontId="15"/>
  </si>
  <si>
    <t>コンクリ－トブロック</t>
  </si>
  <si>
    <t>コンクリ－トブロック</t>
    <phoneticPr fontId="15"/>
  </si>
  <si>
    <t>空洞ブロック16</t>
    <rPh sb="0" eb="2">
      <t>クウドウ</t>
    </rPh>
    <phoneticPr fontId="15"/>
  </si>
  <si>
    <t>厚さ100　内壁</t>
    <rPh sb="0" eb="1">
      <t>アツ</t>
    </rPh>
    <rPh sb="6" eb="8">
      <t>ナイヘキ</t>
    </rPh>
    <phoneticPr fontId="15"/>
  </si>
  <si>
    <t>㎡</t>
  </si>
  <si>
    <t>厚さ150　内壁</t>
    <rPh sb="0" eb="1">
      <t>アツ</t>
    </rPh>
    <rPh sb="6" eb="8">
      <t>ナイヘキ</t>
    </rPh>
    <phoneticPr fontId="15"/>
  </si>
  <si>
    <t>厚さ200　内壁</t>
    <rPh sb="0" eb="1">
      <t>アツ</t>
    </rPh>
    <rPh sb="6" eb="8">
      <t>ナイヘキ</t>
    </rPh>
    <phoneticPr fontId="15"/>
  </si>
  <si>
    <t>花形ブロック積み</t>
    <rPh sb="0" eb="2">
      <t>ハナガタ</t>
    </rPh>
    <rPh sb="6" eb="7">
      <t>ツ</t>
    </rPh>
    <phoneticPr fontId="15"/>
  </si>
  <si>
    <t>100×390×390</t>
    <phoneticPr fontId="15"/>
  </si>
  <si>
    <t>複層仕上塗材ＲＥ</t>
    <rPh sb="0" eb="2">
      <t>フクソウ</t>
    </rPh>
    <rPh sb="2" eb="4">
      <t>シア</t>
    </rPh>
    <rPh sb="4" eb="6">
      <t>トザイ</t>
    </rPh>
    <phoneticPr fontId="15"/>
  </si>
  <si>
    <t>上塗り材：フッ素樹脂塗料</t>
    <rPh sb="0" eb="1">
      <t>ウエ</t>
    </rPh>
    <rPh sb="1" eb="2">
      <t>ヌ</t>
    </rPh>
    <rPh sb="3" eb="4">
      <t>ザイ</t>
    </rPh>
    <rPh sb="7" eb="8">
      <t>ソ</t>
    </rPh>
    <rPh sb="8" eb="10">
      <t>ジュシ</t>
    </rPh>
    <rPh sb="10" eb="12">
      <t>トリョウ</t>
    </rPh>
    <phoneticPr fontId="15"/>
  </si>
  <si>
    <t>2-FUE（耐候形1種）</t>
    <rPh sb="6" eb="7">
      <t>タイ</t>
    </rPh>
    <rPh sb="7" eb="8">
      <t>コウ</t>
    </rPh>
    <rPh sb="8" eb="9">
      <t>カタ</t>
    </rPh>
    <rPh sb="10" eb="11">
      <t>シュ</t>
    </rPh>
    <phoneticPr fontId="15"/>
  </si>
  <si>
    <t>フッ素樹脂塗料塗り</t>
    <rPh sb="2" eb="3">
      <t>ソ</t>
    </rPh>
    <rPh sb="3" eb="5">
      <t>ジュシ</t>
    </rPh>
    <rPh sb="5" eb="7">
      <t>トリョウ</t>
    </rPh>
    <rPh sb="7" eb="8">
      <t>ヌ</t>
    </rPh>
    <phoneticPr fontId="15"/>
  </si>
  <si>
    <t>ケイカル面</t>
    <rPh sb="4" eb="5">
      <t>メン</t>
    </rPh>
    <phoneticPr fontId="15"/>
  </si>
  <si>
    <t>コンクリ－ト面</t>
    <rPh sb="6" eb="7">
      <t>メン</t>
    </rPh>
    <phoneticPr fontId="15"/>
  </si>
  <si>
    <t>ブロック面</t>
    <rPh sb="4" eb="5">
      <t>メン</t>
    </rPh>
    <phoneticPr fontId="15"/>
  </si>
  <si>
    <t>無機質浸透性塗布防水</t>
    <rPh sb="0" eb="3">
      <t>ムキシツ</t>
    </rPh>
    <rPh sb="3" eb="6">
      <t>シントウセイ</t>
    </rPh>
    <rPh sb="6" eb="8">
      <t>トフ</t>
    </rPh>
    <rPh sb="8" eb="10">
      <t>ボウスイ</t>
    </rPh>
    <phoneticPr fontId="15"/>
  </si>
  <si>
    <t>ＡＥＰ－Ｒ塗り</t>
    <rPh sb="5" eb="6">
      <t>ヌ</t>
    </rPh>
    <phoneticPr fontId="15"/>
  </si>
  <si>
    <t>表面強化剤塗布</t>
    <rPh sb="0" eb="2">
      <t>ヒョウメン</t>
    </rPh>
    <rPh sb="2" eb="4">
      <t>キョウカ</t>
    </rPh>
    <rPh sb="4" eb="5">
      <t>ザイ</t>
    </rPh>
    <rPh sb="5" eb="7">
      <t>トフ</t>
    </rPh>
    <phoneticPr fontId="15"/>
  </si>
  <si>
    <t>（土間面）</t>
    <rPh sb="1" eb="3">
      <t>ドマ</t>
    </rPh>
    <rPh sb="3" eb="4">
      <t>メン</t>
    </rPh>
    <phoneticPr fontId="15"/>
  </si>
  <si>
    <t>ポリウレタン塗り</t>
    <rPh sb="6" eb="7">
      <t>ヌ</t>
    </rPh>
    <phoneticPr fontId="15"/>
  </si>
  <si>
    <t>上り框</t>
    <rPh sb="0" eb="1">
      <t>アガ</t>
    </rPh>
    <rPh sb="2" eb="3">
      <t>カマチ</t>
    </rPh>
    <phoneticPr fontId="15"/>
  </si>
  <si>
    <t>100*70</t>
    <phoneticPr fontId="15"/>
  </si>
  <si>
    <t>御影石　WL</t>
    <rPh sb="0" eb="3">
      <t>ミカゲイシ</t>
    </rPh>
    <phoneticPr fontId="15"/>
  </si>
  <si>
    <t>m</t>
    <phoneticPr fontId="15"/>
  </si>
  <si>
    <t>50*50</t>
    <phoneticPr fontId="15"/>
  </si>
  <si>
    <t>40*50</t>
    <phoneticPr fontId="15"/>
  </si>
  <si>
    <t>靴摺り</t>
    <rPh sb="0" eb="1">
      <t>クツ</t>
    </rPh>
    <rPh sb="1" eb="2">
      <t>ズ</t>
    </rPh>
    <phoneticPr fontId="15"/>
  </si>
  <si>
    <t>20*225</t>
    <phoneticPr fontId="15"/>
  </si>
  <si>
    <t>20*175</t>
    <phoneticPr fontId="15"/>
  </si>
  <si>
    <t>20*150</t>
    <phoneticPr fontId="15"/>
  </si>
  <si>
    <t>20*100</t>
    <phoneticPr fontId="15"/>
  </si>
  <si>
    <t>幅木</t>
    <rPh sb="0" eb="2">
      <t>ハバキ</t>
    </rPh>
    <phoneticPr fontId="15"/>
  </si>
  <si>
    <t>20*70</t>
    <phoneticPr fontId="15"/>
  </si>
  <si>
    <t>面台</t>
    <rPh sb="0" eb="2">
      <t>メンダイ</t>
    </rPh>
    <phoneticPr fontId="15"/>
  </si>
  <si>
    <t>20*210</t>
    <phoneticPr fontId="15"/>
  </si>
  <si>
    <t>20*185</t>
    <phoneticPr fontId="15"/>
  </si>
  <si>
    <t>20*145</t>
    <phoneticPr fontId="15"/>
  </si>
  <si>
    <t>20*110</t>
    <phoneticPr fontId="15"/>
  </si>
  <si>
    <t>20*60</t>
    <phoneticPr fontId="15"/>
  </si>
  <si>
    <t>20*560*600</t>
    <phoneticPr fontId="15"/>
  </si>
  <si>
    <t>人造石研出し</t>
    <rPh sb="0" eb="2">
      <t>ジンゾウ</t>
    </rPh>
    <rPh sb="2" eb="3">
      <t>セキ</t>
    </rPh>
    <rPh sb="3" eb="4">
      <t>ト</t>
    </rPh>
    <rPh sb="4" eb="5">
      <t>ダ</t>
    </rPh>
    <phoneticPr fontId="15"/>
  </si>
  <si>
    <t>厚20</t>
    <rPh sb="0" eb="1">
      <t>アツ</t>
    </rPh>
    <phoneticPr fontId="15"/>
  </si>
  <si>
    <t>床モザイクタイル張り</t>
    <rPh sb="0" eb="1">
      <t>ユカ</t>
    </rPh>
    <rPh sb="8" eb="9">
      <t>ハ</t>
    </rPh>
    <phoneticPr fontId="15"/>
  </si>
  <si>
    <t>ユニットタイル張り　無ゆう</t>
    <rPh sb="7" eb="8">
      <t>ハ</t>
    </rPh>
    <rPh sb="10" eb="11">
      <t>ム</t>
    </rPh>
    <phoneticPr fontId="15"/>
  </si>
  <si>
    <t>50mm角　下地ﾓﾙﾀﾙ別途</t>
    <rPh sb="4" eb="5">
      <t>カク</t>
    </rPh>
    <rPh sb="6" eb="8">
      <t>シタジ</t>
    </rPh>
    <rPh sb="12" eb="14">
      <t>ベット</t>
    </rPh>
    <phoneticPr fontId="15"/>
  </si>
  <si>
    <t>床タイル張り</t>
    <rPh sb="0" eb="1">
      <t>ユカ</t>
    </rPh>
    <rPh sb="4" eb="5">
      <t>ハ</t>
    </rPh>
    <phoneticPr fontId="15"/>
  </si>
  <si>
    <t>ﾃﾞｻﾞｲﾝﾀｲﾙ張り</t>
    <rPh sb="9" eb="10">
      <t>ハ</t>
    </rPh>
    <phoneticPr fontId="15"/>
  </si>
  <si>
    <t>汚ダレ受タイル</t>
    <rPh sb="0" eb="1">
      <t>オ</t>
    </rPh>
    <rPh sb="3" eb="4">
      <t>ウ</t>
    </rPh>
    <phoneticPr fontId="15"/>
  </si>
  <si>
    <t>TOTO　ﾊｲﾄﾞﾛｾﾗ同等</t>
    <rPh sb="12" eb="14">
      <t>ドウトウ</t>
    </rPh>
    <phoneticPr fontId="15"/>
  </si>
  <si>
    <t>複層仕上塗材Ｅ</t>
    <rPh sb="0" eb="2">
      <t>フクソウ</t>
    </rPh>
    <rPh sb="2" eb="4">
      <t>シア</t>
    </rPh>
    <rPh sb="4" eb="6">
      <t>トザイ</t>
    </rPh>
    <phoneticPr fontId="15"/>
  </si>
  <si>
    <t>出入口枠</t>
    <rPh sb="0" eb="3">
      <t>デイリグチ</t>
    </rPh>
    <rPh sb="3" eb="4">
      <t>ワク</t>
    </rPh>
    <phoneticPr fontId="15"/>
  </si>
  <si>
    <t>施行手間</t>
    <rPh sb="0" eb="2">
      <t>セコウ</t>
    </rPh>
    <rPh sb="2" eb="4">
      <t>テマ</t>
    </rPh>
    <phoneticPr fontId="15"/>
  </si>
  <si>
    <t>鴨居</t>
    <rPh sb="0" eb="2">
      <t>カモイ</t>
    </rPh>
    <phoneticPr fontId="15"/>
  </si>
  <si>
    <t>カ-テンボックス</t>
    <phoneticPr fontId="15"/>
  </si>
  <si>
    <t>床ﾒﾗﾋﾟ-集成材張り</t>
    <rPh sb="0" eb="1">
      <t>ユカ</t>
    </rPh>
    <rPh sb="6" eb="8">
      <t>シュウセイ</t>
    </rPh>
    <rPh sb="8" eb="9">
      <t>ザイ</t>
    </rPh>
    <rPh sb="9" eb="10">
      <t>ハ</t>
    </rPh>
    <phoneticPr fontId="15"/>
  </si>
  <si>
    <t>ｍ2</t>
    <phoneticPr fontId="15"/>
  </si>
  <si>
    <t>押入れ中棚</t>
    <rPh sb="0" eb="2">
      <t>オシイ</t>
    </rPh>
    <rPh sb="3" eb="4">
      <t>ナカ</t>
    </rPh>
    <rPh sb="4" eb="5">
      <t>タナ</t>
    </rPh>
    <phoneticPr fontId="15"/>
  </si>
  <si>
    <t>床下地組</t>
    <rPh sb="0" eb="1">
      <t>ユカ</t>
    </rPh>
    <rPh sb="1" eb="3">
      <t>シタジ</t>
    </rPh>
    <rPh sb="3" eb="4">
      <t>クミ</t>
    </rPh>
    <phoneticPr fontId="15"/>
  </si>
  <si>
    <t>日檜フロ－リング張り</t>
    <rPh sb="0" eb="1">
      <t>ニチ</t>
    </rPh>
    <rPh sb="1" eb="2">
      <t>ヒノキ</t>
    </rPh>
    <rPh sb="8" eb="9">
      <t>ハ</t>
    </rPh>
    <phoneticPr fontId="15"/>
  </si>
  <si>
    <t>厚12　塗装品</t>
    <rPh sb="0" eb="1">
      <t>アツ</t>
    </rPh>
    <rPh sb="4" eb="6">
      <t>トソウ</t>
    </rPh>
    <rPh sb="6" eb="7">
      <t>ヒン</t>
    </rPh>
    <phoneticPr fontId="15"/>
  </si>
  <si>
    <t>日檜材</t>
    <rPh sb="0" eb="1">
      <t>ニチ</t>
    </rPh>
    <rPh sb="1" eb="2">
      <t>ヒノキ</t>
    </rPh>
    <rPh sb="2" eb="3">
      <t>ザイ</t>
    </rPh>
    <phoneticPr fontId="15"/>
  </si>
  <si>
    <t>ｍ3</t>
    <phoneticPr fontId="15"/>
  </si>
  <si>
    <t>日檜集成材</t>
    <rPh sb="0" eb="1">
      <t>ニチ</t>
    </rPh>
    <rPh sb="1" eb="2">
      <t>ヒノキ</t>
    </rPh>
    <rPh sb="2" eb="5">
      <t>シュウセイザイ</t>
    </rPh>
    <phoneticPr fontId="15"/>
  </si>
  <si>
    <t>材工共</t>
    <rPh sb="0" eb="1">
      <t>ザイ</t>
    </rPh>
    <rPh sb="1" eb="2">
      <t>コウ</t>
    </rPh>
    <rPh sb="2" eb="3">
      <t>トモ</t>
    </rPh>
    <phoneticPr fontId="15"/>
  </si>
  <si>
    <t>日檜羽目板張り</t>
    <rPh sb="0" eb="1">
      <t>ニチ</t>
    </rPh>
    <rPh sb="1" eb="2">
      <t>ヒノキ</t>
    </rPh>
    <rPh sb="2" eb="4">
      <t>ハメ</t>
    </rPh>
    <rPh sb="4" eb="5">
      <t>イタ</t>
    </rPh>
    <rPh sb="5" eb="6">
      <t>ハ</t>
    </rPh>
    <phoneticPr fontId="15"/>
  </si>
  <si>
    <t>厚9塗装品</t>
    <rPh sb="0" eb="1">
      <t>アツ</t>
    </rPh>
    <rPh sb="2" eb="4">
      <t>トソウ</t>
    </rPh>
    <rPh sb="4" eb="5">
      <t>ヒン</t>
    </rPh>
    <phoneticPr fontId="15"/>
  </si>
  <si>
    <t>杉羽目板張り</t>
    <rPh sb="0" eb="1">
      <t>スギ</t>
    </rPh>
    <rPh sb="1" eb="3">
      <t>ハメ</t>
    </rPh>
    <rPh sb="3" eb="4">
      <t>イタ</t>
    </rPh>
    <rPh sb="4" eb="5">
      <t>ハ</t>
    </rPh>
    <phoneticPr fontId="15"/>
  </si>
  <si>
    <t>材料</t>
    <rPh sb="0" eb="2">
      <t>ザイリョウ</t>
    </rPh>
    <phoneticPr fontId="15"/>
  </si>
  <si>
    <t>銘木合板</t>
    <rPh sb="0" eb="1">
      <t>メイ</t>
    </rPh>
    <rPh sb="1" eb="2">
      <t>モク</t>
    </rPh>
    <rPh sb="2" eb="4">
      <t>ゴウバン</t>
    </rPh>
    <phoneticPr fontId="15"/>
  </si>
  <si>
    <t>厚5　材料</t>
    <rPh sb="0" eb="1">
      <t>アツ</t>
    </rPh>
    <rPh sb="3" eb="5">
      <t>ザイリョウ</t>
    </rPh>
    <phoneticPr fontId="15"/>
  </si>
  <si>
    <t>メラピ－集成材</t>
    <rPh sb="4" eb="7">
      <t>シュウセイザイ</t>
    </rPh>
    <phoneticPr fontId="15"/>
  </si>
  <si>
    <t>M-1</t>
    <phoneticPr fontId="15"/>
  </si>
  <si>
    <t>靴箱</t>
    <rPh sb="0" eb="2">
      <t>クツバコ</t>
    </rPh>
    <phoneticPr fontId="15"/>
  </si>
  <si>
    <t>500*600*300</t>
    <phoneticPr fontId="15"/>
  </si>
  <si>
    <t>カ所</t>
  </si>
  <si>
    <t>M-2</t>
    <phoneticPr fontId="15"/>
  </si>
  <si>
    <t>2080*600*300</t>
    <phoneticPr fontId="15"/>
  </si>
  <si>
    <t>M-3</t>
    <phoneticPr fontId="15"/>
  </si>
  <si>
    <t>ｶｯﾊﾟ掛け金物</t>
    <rPh sb="4" eb="5">
      <t>カ</t>
    </rPh>
    <rPh sb="6" eb="8">
      <t>カナモノ</t>
    </rPh>
    <phoneticPr fontId="15"/>
  </si>
  <si>
    <t>L=2,000</t>
    <phoneticPr fontId="15"/>
  </si>
  <si>
    <t>M-4</t>
    <phoneticPr fontId="15"/>
  </si>
  <si>
    <t>管理門</t>
    <rPh sb="0" eb="2">
      <t>カンリ</t>
    </rPh>
    <rPh sb="2" eb="3">
      <t>モン</t>
    </rPh>
    <phoneticPr fontId="15"/>
  </si>
  <si>
    <t>3855*2150</t>
    <phoneticPr fontId="15"/>
  </si>
  <si>
    <t>M-5</t>
    <phoneticPr fontId="15"/>
  </si>
  <si>
    <t>用具掛け金物</t>
    <rPh sb="0" eb="2">
      <t>ヨウグ</t>
    </rPh>
    <rPh sb="2" eb="3">
      <t>カ</t>
    </rPh>
    <rPh sb="4" eb="6">
      <t>カナモノ</t>
    </rPh>
    <phoneticPr fontId="15"/>
  </si>
  <si>
    <t>L=600</t>
    <phoneticPr fontId="15"/>
  </si>
  <si>
    <t>M-6</t>
    <phoneticPr fontId="15"/>
  </si>
  <si>
    <t>スロ－プ金物</t>
    <rPh sb="4" eb="6">
      <t>カナモノ</t>
    </rPh>
    <phoneticPr fontId="15"/>
  </si>
  <si>
    <t>800*1100*50</t>
    <phoneticPr fontId="15"/>
  </si>
  <si>
    <t>M-7</t>
    <phoneticPr fontId="15"/>
  </si>
  <si>
    <t>整理棚</t>
    <rPh sb="0" eb="2">
      <t>セイリ</t>
    </rPh>
    <rPh sb="2" eb="3">
      <t>タナ</t>
    </rPh>
    <phoneticPr fontId="15"/>
  </si>
  <si>
    <t>3750*1600*750</t>
    <phoneticPr fontId="15"/>
  </si>
  <si>
    <t>M-8</t>
    <phoneticPr fontId="15"/>
  </si>
  <si>
    <t>4500*1600*750</t>
    <phoneticPr fontId="15"/>
  </si>
  <si>
    <t>M-9</t>
    <phoneticPr fontId="15"/>
  </si>
  <si>
    <t>ベンチ取付金物</t>
    <rPh sb="3" eb="5">
      <t>トリツケ</t>
    </rPh>
    <rPh sb="5" eb="7">
      <t>カナモノ</t>
    </rPh>
    <phoneticPr fontId="15"/>
  </si>
  <si>
    <t>400*200*50</t>
    <phoneticPr fontId="15"/>
  </si>
  <si>
    <t>M-10</t>
    <phoneticPr fontId="15"/>
  </si>
  <si>
    <t>鋼製手摺</t>
    <rPh sb="0" eb="2">
      <t>コウセイ</t>
    </rPh>
    <rPh sb="2" eb="4">
      <t>テスリ</t>
    </rPh>
    <phoneticPr fontId="15"/>
  </si>
  <si>
    <t>L=4500</t>
    <phoneticPr fontId="15"/>
  </si>
  <si>
    <t>M-11</t>
    <phoneticPr fontId="15"/>
  </si>
  <si>
    <t>L=2825</t>
    <phoneticPr fontId="15"/>
  </si>
  <si>
    <t>M-12</t>
    <phoneticPr fontId="15"/>
  </si>
  <si>
    <t>L=33255</t>
    <phoneticPr fontId="15"/>
  </si>
  <si>
    <t>L=15985</t>
    <phoneticPr fontId="15"/>
  </si>
  <si>
    <t>M-13</t>
    <phoneticPr fontId="15"/>
  </si>
  <si>
    <t>M-14</t>
    <phoneticPr fontId="15"/>
  </si>
  <si>
    <t>ﾀｵﾙ掛け金物</t>
    <rPh sb="3" eb="4">
      <t>カ</t>
    </rPh>
    <rPh sb="5" eb="7">
      <t>カナモノ</t>
    </rPh>
    <phoneticPr fontId="15"/>
  </si>
  <si>
    <t>L=3600</t>
    <phoneticPr fontId="15"/>
  </si>
  <si>
    <t>M-15</t>
    <phoneticPr fontId="15"/>
  </si>
  <si>
    <t>ステンレス製集塵網</t>
    <rPh sb="5" eb="6">
      <t>セイ</t>
    </rPh>
    <rPh sb="6" eb="7">
      <t>シュウ</t>
    </rPh>
    <rPh sb="7" eb="8">
      <t>ジン</t>
    </rPh>
    <rPh sb="8" eb="9">
      <t>アミ</t>
    </rPh>
    <phoneticPr fontId="15"/>
  </si>
  <si>
    <t>750*860</t>
    <phoneticPr fontId="15"/>
  </si>
  <si>
    <t>M-16</t>
    <phoneticPr fontId="15"/>
  </si>
  <si>
    <t>ステンレス製砂利止め</t>
    <rPh sb="5" eb="6">
      <t>セイ</t>
    </rPh>
    <rPh sb="6" eb="8">
      <t>ジャリ</t>
    </rPh>
    <rPh sb="8" eb="9">
      <t>ト</t>
    </rPh>
    <phoneticPr fontId="15"/>
  </si>
  <si>
    <t>1000*350</t>
    <phoneticPr fontId="15"/>
  </si>
  <si>
    <t>M-17</t>
    <phoneticPr fontId="15"/>
  </si>
  <si>
    <t>L=2440</t>
    <phoneticPr fontId="15"/>
  </si>
  <si>
    <t>構造用合板二重張り</t>
    <rPh sb="0" eb="3">
      <t>コウゾウヨウ</t>
    </rPh>
    <rPh sb="3" eb="5">
      <t>ゴウバン</t>
    </rPh>
    <rPh sb="5" eb="7">
      <t>ニジュウ</t>
    </rPh>
    <rPh sb="7" eb="8">
      <t>ハ</t>
    </rPh>
    <phoneticPr fontId="15"/>
  </si>
  <si>
    <t>厚12</t>
    <rPh sb="0" eb="1">
      <t>アツ</t>
    </rPh>
    <phoneticPr fontId="15"/>
  </si>
  <si>
    <t>H=150</t>
    <phoneticPr fontId="15"/>
  </si>
  <si>
    <t>H=280</t>
    <phoneticPr fontId="15"/>
  </si>
  <si>
    <t>H=300</t>
    <phoneticPr fontId="15"/>
  </si>
  <si>
    <t>昇降バトン</t>
    <rPh sb="0" eb="2">
      <t>ショウコウ</t>
    </rPh>
    <phoneticPr fontId="15"/>
  </si>
  <si>
    <t>手動式</t>
    <rPh sb="0" eb="3">
      <t>シュドウシキ</t>
    </rPh>
    <phoneticPr fontId="15"/>
  </si>
  <si>
    <t>再生木デッキ張り</t>
    <rPh sb="0" eb="2">
      <t>サイセイ</t>
    </rPh>
    <rPh sb="2" eb="3">
      <t>モク</t>
    </rPh>
    <rPh sb="6" eb="7">
      <t>ハ</t>
    </rPh>
    <phoneticPr fontId="15"/>
  </si>
  <si>
    <t>鋼製床下地共</t>
    <rPh sb="0" eb="2">
      <t>コウセイ</t>
    </rPh>
    <rPh sb="2" eb="3">
      <t>ユカ</t>
    </rPh>
    <rPh sb="3" eb="5">
      <t>シタジ</t>
    </rPh>
    <rPh sb="5" eb="6">
      <t>トモ</t>
    </rPh>
    <phoneticPr fontId="15"/>
  </si>
  <si>
    <t>軽量鉄骨天井下地</t>
    <rPh sb="0" eb="2">
      <t>ケイリョウ</t>
    </rPh>
    <rPh sb="2" eb="4">
      <t>テッコツ</t>
    </rPh>
    <rPh sb="4" eb="6">
      <t>テンジョウ</t>
    </rPh>
    <rPh sb="6" eb="8">
      <t>シタジ</t>
    </rPh>
    <phoneticPr fontId="15"/>
  </si>
  <si>
    <t>25形　（耐風型）</t>
    <rPh sb="2" eb="3">
      <t>カタ</t>
    </rPh>
    <rPh sb="5" eb="6">
      <t>タイ</t>
    </rPh>
    <rPh sb="6" eb="7">
      <t>フウ</t>
    </rPh>
    <rPh sb="7" eb="8">
      <t>カタ</t>
    </rPh>
    <phoneticPr fontId="15"/>
  </si>
  <si>
    <t>再生木張り</t>
    <rPh sb="0" eb="2">
      <t>サイセイ</t>
    </rPh>
    <rPh sb="2" eb="3">
      <t>モク</t>
    </rPh>
    <rPh sb="3" eb="4">
      <t>ハ</t>
    </rPh>
    <phoneticPr fontId="15"/>
  </si>
  <si>
    <t>M-9ベンチ上部</t>
    <rPh sb="6" eb="8">
      <t>ジョウブ</t>
    </rPh>
    <phoneticPr fontId="15"/>
  </si>
  <si>
    <t>30*105</t>
    <phoneticPr fontId="15"/>
  </si>
  <si>
    <t>　２／１ＷＥ</t>
  </si>
  <si>
    <t>　３／１ＷＥ</t>
  </si>
  <si>
    <t>　４／１ＷＥ</t>
  </si>
  <si>
    <t>　５／１ＷＥ</t>
  </si>
  <si>
    <t>　６／１ＷＥ</t>
  </si>
  <si>
    <t>　７／１ＷＥ</t>
  </si>
  <si>
    <t>　８／１ＷＥ</t>
  </si>
  <si>
    <t>　９／１ＷＥ</t>
  </si>
  <si>
    <t>　１０／１ＷＥ</t>
  </si>
  <si>
    <t>　１１／１ＷＥ</t>
  </si>
  <si>
    <t>　１２／１ＷＥ</t>
  </si>
  <si>
    <t>　1,800×2,000</t>
  </si>
  <si>
    <t>　1,800×1,100　2カ所</t>
  </si>
  <si>
    <t>　1,000×2,000　2カ所</t>
  </si>
  <si>
    <t>　4,000×2,000</t>
  </si>
  <si>
    <t>　930×2,000</t>
  </si>
  <si>
    <t>　900×1,460</t>
  </si>
  <si>
    <t>　2,000×2,000</t>
  </si>
  <si>
    <t>　3,230×710</t>
  </si>
  <si>
    <t>　3,230×2,000</t>
  </si>
  <si>
    <t>　2,685×1,850</t>
  </si>
  <si>
    <t>　1,030×2,000</t>
  </si>
  <si>
    <t>　785×2,000</t>
  </si>
  <si>
    <t>　870×1,950</t>
  </si>
  <si>
    <t>　1,180×2,000</t>
  </si>
  <si>
    <t>　１３／１ＷＥ</t>
  </si>
  <si>
    <t>　１４／１ＷＥ</t>
  </si>
  <si>
    <t>　１／１ＷＤ</t>
  </si>
  <si>
    <t>　２／１ＷＤ</t>
  </si>
  <si>
    <t>　１／１ＷＷ</t>
  </si>
  <si>
    <t>　1,600×1,870</t>
  </si>
  <si>
    <t>　820×2,040</t>
  </si>
  <si>
    <t>　800×1,850</t>
  </si>
  <si>
    <t>　1,500×1,100</t>
  </si>
  <si>
    <t>幼稚園</t>
    <rPh sb="0" eb="3">
      <t>ヨウチエン</t>
    </rPh>
    <phoneticPr fontId="15"/>
  </si>
  <si>
    <t>　運搬費</t>
  </si>
  <si>
    <t>　建付費</t>
  </si>
  <si>
    <t>小      　  計</t>
    <rPh sb="0" eb="1">
      <t>ショウ</t>
    </rPh>
    <phoneticPr fontId="6"/>
  </si>
  <si>
    <t>プ－ル</t>
    <phoneticPr fontId="15"/>
  </si>
  <si>
    <t>　１／２ＷＥ</t>
  </si>
  <si>
    <t>　２／２ＷＥ</t>
  </si>
  <si>
    <t>　１／１ＴＢ</t>
  </si>
  <si>
    <t>　２／１ＴＢ</t>
  </si>
  <si>
    <t>　３／１ＴＢ</t>
  </si>
  <si>
    <t>　４／１ＴＢ</t>
  </si>
  <si>
    <t>　５／１ＴＢ</t>
  </si>
  <si>
    <t>　1,600×1,200</t>
  </si>
  <si>
    <t>　600×1,100</t>
  </si>
  <si>
    <t>　500×1,800×600</t>
  </si>
  <si>
    <t>　530×1,800</t>
  </si>
  <si>
    <t>　750×1,800</t>
  </si>
  <si>
    <t>　１／２ＴＢ</t>
  </si>
  <si>
    <t>　２／２ＴＢ</t>
  </si>
  <si>
    <t>　１／２ＳＢ</t>
  </si>
  <si>
    <t>　２／２ＳＢ</t>
  </si>
  <si>
    <t>　2,200×2,000</t>
  </si>
  <si>
    <t>　3,100×2,000</t>
  </si>
  <si>
    <t>　1,650×2,350</t>
  </si>
  <si>
    <t>　1,750×2,350</t>
  </si>
  <si>
    <t>　１／ＢＡＤ</t>
  </si>
  <si>
    <t>　１／１ＡＤ</t>
  </si>
  <si>
    <t>　２／１ＡＤ</t>
  </si>
  <si>
    <t>　３／１ＡＤ</t>
  </si>
  <si>
    <t>　４／１ＡＤ</t>
  </si>
  <si>
    <t>　１／１ＡＥ</t>
  </si>
  <si>
    <t>　２／１ＡＥ</t>
  </si>
  <si>
    <t>　３／１ＡＥ</t>
  </si>
  <si>
    <t>　４／１ＡＥ</t>
  </si>
  <si>
    <t>　５／１ＡＥ</t>
  </si>
  <si>
    <t>　６／１ＡＥ</t>
  </si>
  <si>
    <t>　７／１ＡＥ</t>
  </si>
  <si>
    <t>　1,800×1,250</t>
  </si>
  <si>
    <t>　1,885×1,960</t>
  </si>
  <si>
    <t>　1,150×2,950</t>
  </si>
  <si>
    <t>　550×1,900</t>
  </si>
  <si>
    <t>　1,650×2,450</t>
  </si>
  <si>
    <t>　6,160×2,820</t>
  </si>
  <si>
    <t>　2,000×2,750</t>
  </si>
  <si>
    <t>　3,700×2,750</t>
  </si>
  <si>
    <t>　1,800×2,950</t>
  </si>
  <si>
    <t>　1,800×2,650</t>
  </si>
  <si>
    <t>　1,800×2,750</t>
  </si>
  <si>
    <t>　１／１ＡＦ</t>
  </si>
  <si>
    <t>　１－１／１ＡＷ</t>
  </si>
  <si>
    <t>　１－２／１ＡＷ</t>
  </si>
  <si>
    <t>　２／１ＡＷ</t>
  </si>
  <si>
    <t>　３／１ＡＷ</t>
  </si>
  <si>
    <t>　1,640×350</t>
  </si>
  <si>
    <t>　3,070×1,850</t>
  </si>
  <si>
    <t>　1,500×1,850</t>
  </si>
  <si>
    <t>　1,600×1,610</t>
  </si>
  <si>
    <t>　４／１ＡＷ</t>
  </si>
  <si>
    <t>　５／１ＡＷ</t>
  </si>
  <si>
    <t>　６／１ＡＷ</t>
  </si>
  <si>
    <t>　７／１ＡＷ</t>
  </si>
  <si>
    <t>　８／１ＡＷ</t>
  </si>
  <si>
    <t>　９／１ＡＷ</t>
  </si>
  <si>
    <t>　１０／１ＡＷ</t>
  </si>
  <si>
    <t>　1,400×600</t>
  </si>
  <si>
    <t>　1,120×535</t>
  </si>
  <si>
    <t>　3,670×2,050</t>
  </si>
  <si>
    <t>　3,870×2,050</t>
  </si>
  <si>
    <t>　1,150×1,100</t>
  </si>
  <si>
    <t>　7,410×1,750</t>
  </si>
  <si>
    <t>　5,540×2,050</t>
  </si>
  <si>
    <t>　１１／１ＡＷ</t>
  </si>
  <si>
    <t>　１２／１ＡＷ</t>
  </si>
  <si>
    <t>　１３／１ＡＷ</t>
  </si>
  <si>
    <t>　１４／１ＡＷ</t>
  </si>
  <si>
    <t>　１５／１ＡＷ</t>
  </si>
  <si>
    <t>　１６／１ＡＷ</t>
  </si>
  <si>
    <t>　１７／１ＡＷ</t>
  </si>
  <si>
    <t>　建付調整費</t>
  </si>
  <si>
    <t>　4,940×1,850</t>
  </si>
  <si>
    <t>　1,600×1,550</t>
  </si>
  <si>
    <t>　1,420×535</t>
  </si>
  <si>
    <t>　600×500</t>
  </si>
  <si>
    <t>　１／１ＳＤ</t>
  </si>
  <si>
    <t>　1,935×2,200</t>
  </si>
  <si>
    <t>　１／２ＡＤ</t>
  </si>
  <si>
    <t>　２／２ＡＤ</t>
  </si>
  <si>
    <t>　３／２ＡＤ</t>
  </si>
  <si>
    <t>　４／２ＡＤ</t>
  </si>
  <si>
    <t>　１／２ＡＥ</t>
  </si>
  <si>
    <t>　２／２ＡＥ</t>
  </si>
  <si>
    <t>　３／２ＡＥ</t>
  </si>
  <si>
    <t>　４／２ＡＥ</t>
  </si>
  <si>
    <t>　１／２ＡＷ</t>
  </si>
  <si>
    <t>　２／２ＡＷ</t>
  </si>
  <si>
    <t>　１／２ＡＦ</t>
  </si>
  <si>
    <t>　２／２ＡＦ</t>
  </si>
  <si>
    <t>　800×2,000</t>
  </si>
  <si>
    <t>　1,120×935</t>
  </si>
  <si>
    <t>　900×2,000</t>
  </si>
  <si>
    <t>　2,100×2,040</t>
  </si>
  <si>
    <t>　2,100×2,000</t>
  </si>
  <si>
    <t>　1,580×1,100</t>
  </si>
  <si>
    <t>　1,620×535</t>
  </si>
  <si>
    <t>　1,810×600</t>
  </si>
  <si>
    <t>　1,810×500</t>
  </si>
  <si>
    <t>　2,010×500</t>
  </si>
  <si>
    <t>　１／２ＡＧ</t>
  </si>
  <si>
    <t>　1,870×500</t>
  </si>
  <si>
    <t>型板強化ガラス</t>
    <rPh sb="0" eb="1">
      <t>カタ</t>
    </rPh>
    <rPh sb="1" eb="2">
      <t>イタ</t>
    </rPh>
    <rPh sb="2" eb="4">
      <t>キョウカ</t>
    </rPh>
    <phoneticPr fontId="15"/>
  </si>
  <si>
    <t>厚4mm</t>
    <rPh sb="0" eb="1">
      <t>アツ</t>
    </rPh>
    <phoneticPr fontId="15"/>
  </si>
  <si>
    <t>ミラ－ガラス</t>
    <phoneticPr fontId="15"/>
  </si>
  <si>
    <t>厚3mm　1600*350</t>
    <rPh sb="0" eb="1">
      <t>アツ</t>
    </rPh>
    <phoneticPr fontId="15"/>
  </si>
  <si>
    <t>高耐候ﾎﾟﾘｶﾎﾞ-ﾈｯﾄ板張り</t>
    <rPh sb="0" eb="1">
      <t>コウ</t>
    </rPh>
    <rPh sb="1" eb="2">
      <t>タイ</t>
    </rPh>
    <rPh sb="2" eb="3">
      <t>コウ</t>
    </rPh>
    <rPh sb="12" eb="14">
      <t>ハリ</t>
    </rPh>
    <phoneticPr fontId="15"/>
  </si>
  <si>
    <t>厚5mm　1,200×2,000</t>
    <rPh sb="0" eb="1">
      <t>アツ</t>
    </rPh>
    <phoneticPr fontId="15"/>
  </si>
  <si>
    <t>ｼ-ﾘﾝｸﾞ止め　L型ｱﾝｸﾞﾙ補強</t>
    <rPh sb="6" eb="7">
      <t>ト</t>
    </rPh>
    <rPh sb="10" eb="11">
      <t>カタ</t>
    </rPh>
    <rPh sb="16" eb="18">
      <t>ホキョウ</t>
    </rPh>
    <phoneticPr fontId="15"/>
  </si>
  <si>
    <t>複層ビニル床タイル張り</t>
    <rPh sb="0" eb="2">
      <t>フクソウ</t>
    </rPh>
    <rPh sb="5" eb="6">
      <t>ユカ</t>
    </rPh>
    <rPh sb="9" eb="10">
      <t>ハ</t>
    </rPh>
    <phoneticPr fontId="15"/>
  </si>
  <si>
    <t>厚2.5　木目調</t>
    <rPh sb="0" eb="1">
      <t>アツ</t>
    </rPh>
    <rPh sb="5" eb="8">
      <t>モクメチョウ</t>
    </rPh>
    <phoneticPr fontId="15"/>
  </si>
  <si>
    <t>ﾒﾗﾐﾝ樹脂化粧板張り</t>
    <rPh sb="4" eb="6">
      <t>ジュシ</t>
    </rPh>
    <rPh sb="6" eb="8">
      <t>ケショウ</t>
    </rPh>
    <rPh sb="8" eb="9">
      <t>バン</t>
    </rPh>
    <rPh sb="9" eb="10">
      <t>ハ</t>
    </rPh>
    <phoneticPr fontId="15"/>
  </si>
  <si>
    <t>厚3mm</t>
    <rPh sb="0" eb="1">
      <t>アツ</t>
    </rPh>
    <phoneticPr fontId="15"/>
  </si>
  <si>
    <t>化粧けい酸ｶﾙｼｭｳﾑ板張り</t>
    <rPh sb="0" eb="2">
      <t>ケショウ</t>
    </rPh>
    <rPh sb="4" eb="5">
      <t>サン</t>
    </rPh>
    <rPh sb="11" eb="12">
      <t>バン</t>
    </rPh>
    <rPh sb="12" eb="13">
      <t>ハ</t>
    </rPh>
    <phoneticPr fontId="15"/>
  </si>
  <si>
    <t>厚6mm</t>
    <rPh sb="0" eb="1">
      <t>アツ</t>
    </rPh>
    <phoneticPr fontId="15"/>
  </si>
  <si>
    <t>厚1mm</t>
    <rPh sb="0" eb="1">
      <t>アツ</t>
    </rPh>
    <phoneticPr fontId="15"/>
  </si>
  <si>
    <t>厚6mmけい酸ｶﾙｼｭｳﾑ板捨張り</t>
    <rPh sb="0" eb="1">
      <t>アツ</t>
    </rPh>
    <rPh sb="6" eb="7">
      <t>サン</t>
    </rPh>
    <rPh sb="13" eb="14">
      <t>バン</t>
    </rPh>
    <rPh sb="14" eb="15">
      <t>ス</t>
    </rPh>
    <rPh sb="15" eb="16">
      <t>ハ</t>
    </rPh>
    <phoneticPr fontId="15"/>
  </si>
  <si>
    <t>カットサイン文字</t>
    <rPh sb="6" eb="8">
      <t>モジ</t>
    </rPh>
    <phoneticPr fontId="15"/>
  </si>
  <si>
    <t>1000角　ｱﾙﾐ複合版</t>
    <rPh sb="4" eb="5">
      <t>カク</t>
    </rPh>
    <rPh sb="9" eb="11">
      <t>フクゴウ</t>
    </rPh>
    <rPh sb="11" eb="12">
      <t>バン</t>
    </rPh>
    <phoneticPr fontId="15"/>
  </si>
  <si>
    <t>450角　ｱﾙﾐ複合版</t>
    <rPh sb="3" eb="4">
      <t>カク</t>
    </rPh>
    <rPh sb="8" eb="10">
      <t>フクゴウ</t>
    </rPh>
    <rPh sb="10" eb="11">
      <t>バン</t>
    </rPh>
    <phoneticPr fontId="15"/>
  </si>
  <si>
    <t>　Ｋ－１</t>
  </si>
  <si>
    <t>　Ｋ－２</t>
  </si>
  <si>
    <t>　Ｋ－３</t>
  </si>
  <si>
    <t>　2,800×1,000×700</t>
  </si>
  <si>
    <t>　靴箱</t>
  </si>
  <si>
    <t>　2,000×1,150×390</t>
  </si>
  <si>
    <t>　収納カウンタ－</t>
  </si>
  <si>
    <t>　1,915×800×500</t>
  </si>
  <si>
    <t>　Ｋ－４</t>
  </si>
  <si>
    <t>　Ｋ－５</t>
  </si>
  <si>
    <t>　Ｋ－６</t>
  </si>
  <si>
    <t>　Ｋ－７</t>
  </si>
  <si>
    <t>　Ｋ－８</t>
  </si>
  <si>
    <t>　Ｋ－９</t>
  </si>
  <si>
    <t>　Ｋ－10</t>
  </si>
  <si>
    <t>　Ｋ－11</t>
  </si>
  <si>
    <t>　Ｋ－12</t>
  </si>
  <si>
    <t>　Ｋ－13</t>
  </si>
  <si>
    <t>　Ｋ－14</t>
  </si>
  <si>
    <t>　Ｋ－15</t>
  </si>
  <si>
    <t>　1,558×800×500</t>
  </si>
  <si>
    <t>　可動収納カウンタ－</t>
  </si>
  <si>
    <t>　1,000×800×700</t>
  </si>
  <si>
    <t>　清掃用具入れ・収納棚</t>
  </si>
  <si>
    <t>　1,060×2,000×475</t>
  </si>
  <si>
    <t>　清掃用具入れ</t>
  </si>
  <si>
    <t>　600×2,000×590</t>
  </si>
  <si>
    <t>　収納棚</t>
  </si>
  <si>
    <t>　1,380×2,000×590</t>
  </si>
  <si>
    <t>　可動ロッカ－</t>
  </si>
  <si>
    <t>　1,000×875×450</t>
  </si>
  <si>
    <t>　可動収納ｶｳﾝﾀ-</t>
  </si>
  <si>
    <t>　1,000×875×500</t>
  </si>
  <si>
    <t>　歯ブラシ収納棚</t>
  </si>
  <si>
    <t>　550×600×200</t>
  </si>
  <si>
    <t>　1,260×400×250</t>
  </si>
  <si>
    <t>　1,800×2,000×500</t>
  </si>
  <si>
    <t>　Ｋ－16</t>
  </si>
  <si>
    <t>　Ｋ－17</t>
  </si>
  <si>
    <t>　2,550×2,000×400・600</t>
  </si>
  <si>
    <t>　1,950×2,000×500・750</t>
  </si>
  <si>
    <t>　Ｋ－18</t>
  </si>
  <si>
    <t>　Ｋ－19</t>
  </si>
  <si>
    <t>　Ｋ－20</t>
  </si>
  <si>
    <t>　Ｋ－21</t>
  </si>
  <si>
    <t>　Ｋ－22</t>
  </si>
  <si>
    <t>　Ｋ－23</t>
  </si>
  <si>
    <t>　Ｋ－24</t>
  </si>
  <si>
    <t>　Ｋ－25</t>
  </si>
  <si>
    <t>　Ｋ－26</t>
  </si>
  <si>
    <t>　Ｋ－27</t>
  </si>
  <si>
    <t>　収納ｶｳﾝﾀ-</t>
  </si>
  <si>
    <t>　550×800×430</t>
  </si>
  <si>
    <t>　1,180×2,000×590</t>
  </si>
  <si>
    <t>　840×400×250</t>
  </si>
  <si>
    <t>　本棚</t>
  </si>
  <si>
    <t>　2,000×875×400</t>
  </si>
  <si>
    <t>　1,000×875×400</t>
  </si>
  <si>
    <t>　1,525×2,000×590</t>
  </si>
  <si>
    <t>　引出収納</t>
  </si>
  <si>
    <t>　1,380×1,200×200</t>
  </si>
  <si>
    <t>　整理棚</t>
  </si>
  <si>
    <t>　2,080×2,000×850</t>
  </si>
  <si>
    <t>　Ｋ－28</t>
  </si>
  <si>
    <t>　Ｋ－Ａ</t>
  </si>
  <si>
    <t>　Ｋ－Ｂ</t>
  </si>
  <si>
    <t>　ハシゴ</t>
  </si>
  <si>
    <t>　2,370×2,000×910</t>
  </si>
  <si>
    <t>　画用紙棚</t>
  </si>
  <si>
    <t>　1,200×2,000×900</t>
  </si>
  <si>
    <t>　2,090×2,000×500</t>
  </si>
  <si>
    <t>　400×2,020×100</t>
  </si>
  <si>
    <t>　Ｋ－２９</t>
  </si>
  <si>
    <t>　Ｋ－３０</t>
  </si>
  <si>
    <t>　Ｋ－３１</t>
  </si>
  <si>
    <t>　Ｋ－３２</t>
  </si>
  <si>
    <t>　Ｋ－３３</t>
  </si>
  <si>
    <t>　Ｋ－３４</t>
  </si>
  <si>
    <t>　1,600×1,000×350</t>
  </si>
  <si>
    <t>　830×1,000×350</t>
  </si>
  <si>
    <t>　カウンタ－</t>
  </si>
  <si>
    <t>　1,660×200×600</t>
  </si>
  <si>
    <t>　785×500×400</t>
  </si>
  <si>
    <t>　ロッカ－</t>
  </si>
  <si>
    <t>　5,950×1,400×550</t>
  </si>
  <si>
    <t>　5,200×1,400×550</t>
  </si>
  <si>
    <t>　人造大理石</t>
  </si>
  <si>
    <t>　手洗いカウンタ-</t>
  </si>
  <si>
    <t>　1,680×430×540</t>
  </si>
  <si>
    <t>　ｽﾃﾝﾚｽ製脚部金物込み</t>
  </si>
  <si>
    <t>　1,260×430×540</t>
  </si>
  <si>
    <t>　840×430×540</t>
  </si>
  <si>
    <t>　黒板</t>
  </si>
  <si>
    <t>　行事用白板</t>
  </si>
  <si>
    <t>　暗線入り</t>
  </si>
  <si>
    <t>　1,800×1,200</t>
  </si>
  <si>
    <t>　２段タイプ</t>
  </si>
  <si>
    <t>　1,200×900</t>
  </si>
  <si>
    <t>押出発砲ﾎﾟﾘｽﾁﾚﾝ敷き</t>
    <rPh sb="0" eb="2">
      <t>オシダ</t>
    </rPh>
    <rPh sb="2" eb="3">
      <t>ハツ</t>
    </rPh>
    <rPh sb="3" eb="4">
      <t>ホウ</t>
    </rPh>
    <rPh sb="11" eb="12">
      <t>シ</t>
    </rPh>
    <phoneticPr fontId="15"/>
  </si>
  <si>
    <t>ﾗｲﾄﾌｨﾙﾌﾞﾛｯｸ同等</t>
    <rPh sb="11" eb="13">
      <t>ドウトウ</t>
    </rPh>
    <phoneticPr fontId="15"/>
  </si>
  <si>
    <t>50*1000*2000　DX-24</t>
    <phoneticPr fontId="15"/>
  </si>
  <si>
    <t>点字タイル張り</t>
    <rPh sb="0" eb="2">
      <t>テンジ</t>
    </rPh>
    <rPh sb="5" eb="6">
      <t>ハ</t>
    </rPh>
    <phoneticPr fontId="15"/>
  </si>
  <si>
    <t>300×300　陶器製</t>
    <rPh sb="8" eb="11">
      <t>トウキセイ</t>
    </rPh>
    <phoneticPr fontId="15"/>
  </si>
  <si>
    <t>　防滑性ﾋﾞﾆﾙ床ｼ-ﾄ張り</t>
  </si>
  <si>
    <t>　厚2.9</t>
  </si>
  <si>
    <t>　防滑性階段用ﾋﾞﾆﾙ床ｼ-ﾄ張り</t>
  </si>
  <si>
    <t>　厚2.5</t>
  </si>
  <si>
    <t>　プール本体（ＦＲＰ）</t>
  </si>
  <si>
    <t>　プール本体施工費</t>
  </si>
  <si>
    <t>　ｺｰｽﾛ-ﾌﾟﾌｯｸ</t>
  </si>
  <si>
    <t>　菊型吐出金物</t>
  </si>
  <si>
    <t>　ｺｰｽﾗｲﾝ塗装</t>
  </si>
  <si>
    <t>　連通管金物（給水用）</t>
  </si>
  <si>
    <t>　ｺｰｽﾛ-ﾌﾟ</t>
  </si>
  <si>
    <t>　運送費</t>
  </si>
  <si>
    <t>　高学年　　低学年　6ｺｰｽ</t>
  </si>
  <si>
    <t>　25m×12m（16.7m×6m)</t>
  </si>
  <si>
    <t>　50A</t>
  </si>
  <si>
    <t>　距離ﾗｲﾝ含む</t>
  </si>
  <si>
    <t>　100A　10kg</t>
  </si>
  <si>
    <t>　ﾌﾗﾝｼﾞ</t>
  </si>
  <si>
    <t>　60φ　普及型</t>
  </si>
  <si>
    <t>基</t>
  </si>
  <si>
    <t>個</t>
  </si>
  <si>
    <t>ｺ-ｽ</t>
  </si>
  <si>
    <t>本</t>
  </si>
  <si>
    <t>　手動開閉式日除け</t>
  </si>
  <si>
    <t>　TW開閉ｼｪ-ﾄﾞｼｽﾃﾑ</t>
  </si>
  <si>
    <t>　TW吊ﾜｲﾔ-固定金具設置</t>
  </si>
  <si>
    <t>　収納時防鳥対策工事</t>
  </si>
  <si>
    <t>　高気密ﾎﾟﾘｴﾁﾚﾝ繊維</t>
  </si>
  <si>
    <t>　W3,000×L250,000</t>
  </si>
  <si>
    <t>　FB-12×50</t>
  </si>
  <si>
    <t>　溶融亜鉛ﾒｯｷ</t>
  </si>
  <si>
    <t>　収納時金物固定</t>
  </si>
  <si>
    <t>(有)中部大理石</t>
    <rPh sb="0" eb="3">
      <t>ユウ</t>
    </rPh>
    <rPh sb="3" eb="5">
      <t>チュウブ</t>
    </rPh>
    <rPh sb="5" eb="8">
      <t>ダイリセキ</t>
    </rPh>
    <phoneticPr fontId="15"/>
  </si>
  <si>
    <t>(有)建造</t>
    <rPh sb="0" eb="3">
      <t>ユウ</t>
    </rPh>
    <rPh sb="3" eb="4">
      <t>ケン</t>
    </rPh>
    <rPh sb="4" eb="5">
      <t>ゾウ</t>
    </rPh>
    <phoneticPr fontId="15"/>
  </si>
  <si>
    <t>大里総合建材㈱</t>
    <rPh sb="0" eb="2">
      <t>オオザト</t>
    </rPh>
    <rPh sb="2" eb="4">
      <t>ソウゴウ</t>
    </rPh>
    <rPh sb="4" eb="6">
      <t>ケンザイ</t>
    </rPh>
    <phoneticPr fontId="15"/>
  </si>
  <si>
    <t>小     　  計</t>
    <rPh sb="0" eb="1">
      <t>ショウ</t>
    </rPh>
    <phoneticPr fontId="6"/>
  </si>
  <si>
    <t>製品代に含む</t>
    <rPh sb="0" eb="2">
      <t>セイヒン</t>
    </rPh>
    <rPh sb="2" eb="3">
      <t>ダイ</t>
    </rPh>
    <rPh sb="4" eb="5">
      <t>フク</t>
    </rPh>
    <phoneticPr fontId="15"/>
  </si>
  <si>
    <t>川満美装</t>
    <rPh sb="0" eb="2">
      <t>カワミツ</t>
    </rPh>
    <rPh sb="2" eb="3">
      <t>ビ</t>
    </rPh>
    <rPh sb="3" eb="4">
      <t>ソウ</t>
    </rPh>
    <phoneticPr fontId="15"/>
  </si>
  <si>
    <t>(株)ダイナン産業</t>
    <rPh sb="0" eb="3">
      <t>カブ</t>
    </rPh>
    <rPh sb="7" eb="9">
      <t>サンギョウ</t>
    </rPh>
    <phoneticPr fontId="15"/>
  </si>
  <si>
    <t>中部大理石</t>
    <rPh sb="0" eb="2">
      <t>チュウブ</t>
    </rPh>
    <rPh sb="2" eb="5">
      <t>ダイリセキ</t>
    </rPh>
    <phoneticPr fontId="15"/>
  </si>
  <si>
    <t>0.54㎡÷22000</t>
    <phoneticPr fontId="15"/>
  </si>
  <si>
    <t>(株)真力</t>
    <rPh sb="0" eb="3">
      <t>カブ</t>
    </rPh>
    <rPh sb="3" eb="4">
      <t>シン</t>
    </rPh>
    <rPh sb="4" eb="5">
      <t>チカラ</t>
    </rPh>
    <phoneticPr fontId="15"/>
  </si>
  <si>
    <t>伸和工業</t>
    <rPh sb="0" eb="1">
      <t>シン</t>
    </rPh>
    <rPh sb="1" eb="2">
      <t>ワ</t>
    </rPh>
    <rPh sb="2" eb="4">
      <t>コウギョウ</t>
    </rPh>
    <phoneticPr fontId="15"/>
  </si>
  <si>
    <t>(株)トウエイ</t>
    <rPh sb="0" eb="3">
      <t>カブ</t>
    </rPh>
    <phoneticPr fontId="15"/>
  </si>
  <si>
    <t>(株)真力</t>
    <rPh sb="0" eb="3">
      <t>カブ</t>
    </rPh>
    <rPh sb="3" eb="4">
      <t>シン</t>
    </rPh>
    <rPh sb="4" eb="5">
      <t>リキ</t>
    </rPh>
    <phoneticPr fontId="15"/>
  </si>
  <si>
    <t>(株)ｵ-ｴｽ沖縄黒板</t>
    <rPh sb="0" eb="3">
      <t>カブ</t>
    </rPh>
    <rPh sb="7" eb="9">
      <t>オキナワ</t>
    </rPh>
    <rPh sb="9" eb="11">
      <t>コクバン</t>
    </rPh>
    <phoneticPr fontId="15"/>
  </si>
  <si>
    <t>(株)ナカモト</t>
    <rPh sb="0" eb="3">
      <t>カブ</t>
    </rPh>
    <phoneticPr fontId="15"/>
  </si>
  <si>
    <t>(資)山内ｺﾝｸﾘ-ﾄﾌﾞﾛｯｸ</t>
    <rPh sb="1" eb="2">
      <t>シ</t>
    </rPh>
    <rPh sb="3" eb="5">
      <t>ヤマウチ</t>
    </rPh>
    <phoneticPr fontId="15"/>
  </si>
  <si>
    <t>(有)大城ﾌﾞﾛｯｸ工業</t>
    <rPh sb="0" eb="3">
      <t>ユウ</t>
    </rPh>
    <rPh sb="3" eb="5">
      <t>オオシロ</t>
    </rPh>
    <rPh sb="10" eb="12">
      <t>コウギョウ</t>
    </rPh>
    <phoneticPr fontId="15"/>
  </si>
  <si>
    <t>(有)守礼興業</t>
    <rPh sb="0" eb="3">
      <t>ユウ</t>
    </rPh>
    <rPh sb="3" eb="5">
      <t>シュウレイ</t>
    </rPh>
    <rPh sb="5" eb="6">
      <t>コウ</t>
    </rPh>
    <rPh sb="6" eb="7">
      <t>ギョウ</t>
    </rPh>
    <phoneticPr fontId="15"/>
  </si>
  <si>
    <t>ｼﾝｺ-沖縄㈱</t>
    <rPh sb="4" eb="6">
      <t>オキナワ</t>
    </rPh>
    <phoneticPr fontId="15"/>
  </si>
  <si>
    <t>(有)ﾄﾚ-ﾄﾞﾜ-ｸ</t>
    <rPh sb="0" eb="3">
      <t>ユウ</t>
    </rPh>
    <phoneticPr fontId="15"/>
  </si>
  <si>
    <t>(株)オキジム</t>
    <rPh sb="0" eb="3">
      <t>カブ</t>
    </rPh>
    <phoneticPr fontId="15"/>
  </si>
  <si>
    <t>エスケ－化研(株)</t>
    <rPh sb="4" eb="5">
      <t>カ</t>
    </rPh>
    <rPh sb="5" eb="6">
      <t>ケン</t>
    </rPh>
    <rPh sb="6" eb="9">
      <t>カブ</t>
    </rPh>
    <phoneticPr fontId="15"/>
  </si>
  <si>
    <t>(有)福地商会</t>
    <rPh sb="0" eb="3">
      <t>ユウ</t>
    </rPh>
    <rPh sb="3" eb="5">
      <t>フクチ</t>
    </rPh>
    <rPh sb="5" eb="7">
      <t>ショウカイ</t>
    </rPh>
    <phoneticPr fontId="15"/>
  </si>
  <si>
    <t>×0.50</t>
    <phoneticPr fontId="15"/>
  </si>
  <si>
    <t>※機械設備の衛生器具査定率採用</t>
    <rPh sb="1" eb="3">
      <t>キカイ</t>
    </rPh>
    <rPh sb="3" eb="5">
      <t>セツビ</t>
    </rPh>
    <rPh sb="6" eb="8">
      <t>エイセイ</t>
    </rPh>
    <rPh sb="8" eb="10">
      <t>キグ</t>
    </rPh>
    <rPh sb="10" eb="12">
      <t>サテイ</t>
    </rPh>
    <rPh sb="12" eb="13">
      <t>リツ</t>
    </rPh>
    <rPh sb="13" eb="15">
      <t>サイヨウ</t>
    </rPh>
    <phoneticPr fontId="15"/>
  </si>
  <si>
    <t>(株)タカラ住建</t>
    <rPh sb="0" eb="3">
      <t>カブ</t>
    </rPh>
    <rPh sb="6" eb="8">
      <t>ジュウケン</t>
    </rPh>
    <phoneticPr fontId="15"/>
  </si>
  <si>
    <t>金物費込み</t>
    <rPh sb="0" eb="2">
      <t>カナモノ</t>
    </rPh>
    <rPh sb="2" eb="3">
      <t>ヒ</t>
    </rPh>
    <rPh sb="3" eb="4">
      <t>コ</t>
    </rPh>
    <phoneticPr fontId="15"/>
  </si>
  <si>
    <t>　取付費</t>
    <rPh sb="1" eb="3">
      <t>トリツケ</t>
    </rPh>
    <rPh sb="3" eb="4">
      <t>ヒ</t>
    </rPh>
    <phoneticPr fontId="15"/>
  </si>
  <si>
    <t>(株)新三施工</t>
    <rPh sb="0" eb="3">
      <t>カブ</t>
    </rPh>
    <rPh sb="3" eb="4">
      <t>シン</t>
    </rPh>
    <rPh sb="4" eb="5">
      <t>サン</t>
    </rPh>
    <rPh sb="5" eb="7">
      <t>セコウ</t>
    </rPh>
    <phoneticPr fontId="15"/>
  </si>
  <si>
    <t>やまうち木工(株)</t>
    <rPh sb="4" eb="6">
      <t>モッコウ</t>
    </rPh>
    <rPh sb="6" eb="9">
      <t>カブ</t>
    </rPh>
    <phoneticPr fontId="15"/>
  </si>
  <si>
    <t>(株)昭和製作所</t>
    <rPh sb="0" eb="3">
      <t>カブ</t>
    </rPh>
    <rPh sb="3" eb="5">
      <t>ショウワ</t>
    </rPh>
    <rPh sb="5" eb="8">
      <t>セイサクジョ</t>
    </rPh>
    <phoneticPr fontId="15"/>
  </si>
  <si>
    <t>(有)吉永</t>
    <rPh sb="0" eb="3">
      <t>ユウ</t>
    </rPh>
    <rPh sb="3" eb="4">
      <t>ヨシ</t>
    </rPh>
    <rPh sb="4" eb="5">
      <t>ナガ</t>
    </rPh>
    <phoneticPr fontId="15"/>
  </si>
  <si>
    <t>金秀アルミ工業㈱</t>
    <rPh sb="0" eb="1">
      <t>カネ</t>
    </rPh>
    <rPh sb="1" eb="2">
      <t>ヒデ</t>
    </rPh>
    <rPh sb="5" eb="7">
      <t>コウギョウ</t>
    </rPh>
    <phoneticPr fontId="15"/>
  </si>
  <si>
    <t>松川ガラス店</t>
    <rPh sb="0" eb="2">
      <t>マツカワ</t>
    </rPh>
    <rPh sb="5" eb="6">
      <t>テン</t>
    </rPh>
    <phoneticPr fontId="15"/>
  </si>
  <si>
    <t>(株)建造</t>
    <rPh sb="0" eb="3">
      <t>カブ</t>
    </rPh>
    <rPh sb="3" eb="4">
      <t>ケン</t>
    </rPh>
    <rPh sb="4" eb="5">
      <t>ゾウ</t>
    </rPh>
    <phoneticPr fontId="15"/>
  </si>
  <si>
    <t>ダイナン産業</t>
    <rPh sb="4" eb="6">
      <t>サンギョウ</t>
    </rPh>
    <phoneticPr fontId="15"/>
  </si>
  <si>
    <t>(有)平田工房</t>
    <rPh sb="0" eb="3">
      <t>ユウ</t>
    </rPh>
    <rPh sb="3" eb="5">
      <t>ヒラタ</t>
    </rPh>
    <rPh sb="5" eb="7">
      <t>コウボウ</t>
    </rPh>
    <phoneticPr fontId="15"/>
  </si>
  <si>
    <t>(有)ニット－産業</t>
    <rPh sb="0" eb="3">
      <t>ユウ</t>
    </rPh>
    <rPh sb="7" eb="9">
      <t>サンギョウ</t>
    </rPh>
    <phoneticPr fontId="15"/>
  </si>
  <si>
    <t>大倉サッシ</t>
    <rPh sb="0" eb="1">
      <t>オオ</t>
    </rPh>
    <rPh sb="1" eb="2">
      <t>クラ</t>
    </rPh>
    <phoneticPr fontId="15"/>
  </si>
  <si>
    <t>(有)ワ－ルド内装</t>
    <rPh sb="0" eb="3">
      <t>ユウ</t>
    </rPh>
    <rPh sb="7" eb="9">
      <t>ナイソウ</t>
    </rPh>
    <phoneticPr fontId="15"/>
  </si>
  <si>
    <t>やまうち内装</t>
    <rPh sb="4" eb="6">
      <t>ナイソウ</t>
    </rPh>
    <phoneticPr fontId="15"/>
  </si>
  <si>
    <t>いちけん</t>
    <phoneticPr fontId="15"/>
  </si>
  <si>
    <t>シンコ－沖縄㈱</t>
    <rPh sb="4" eb="6">
      <t>オキナワ</t>
    </rPh>
    <phoneticPr fontId="15"/>
  </si>
  <si>
    <t>(株)樟陽商会</t>
    <rPh sb="0" eb="3">
      <t>カブ</t>
    </rPh>
    <rPh sb="3" eb="4">
      <t>ショウ</t>
    </rPh>
    <rPh sb="4" eb="5">
      <t>ヨウ</t>
    </rPh>
    <rPh sb="5" eb="7">
      <t>ショウカイ</t>
    </rPh>
    <phoneticPr fontId="15"/>
  </si>
  <si>
    <t>(株)ピ－エス三菱</t>
    <rPh sb="0" eb="3">
      <t>カブ</t>
    </rPh>
    <rPh sb="7" eb="9">
      <t>ミツビシ</t>
    </rPh>
    <phoneticPr fontId="15"/>
  </si>
  <si>
    <t>(株)テノックス九州</t>
    <rPh sb="0" eb="3">
      <t>カブ</t>
    </rPh>
    <rPh sb="8" eb="10">
      <t>キュウシュウ</t>
    </rPh>
    <phoneticPr fontId="15"/>
  </si>
  <si>
    <t>エントランス開発</t>
    <rPh sb="6" eb="8">
      <t>カイハツ</t>
    </rPh>
    <phoneticPr fontId="15"/>
  </si>
  <si>
    <t>(有)三友工務店</t>
    <rPh sb="0" eb="3">
      <t>ユウ</t>
    </rPh>
    <rPh sb="3" eb="4">
      <t>サン</t>
    </rPh>
    <rPh sb="4" eb="5">
      <t>ユウ</t>
    </rPh>
    <rPh sb="5" eb="8">
      <t>コウムテン</t>
    </rPh>
    <phoneticPr fontId="15"/>
  </si>
  <si>
    <t>K13</t>
    <phoneticPr fontId="15"/>
  </si>
  <si>
    <t>ｔ</t>
    <phoneticPr fontId="15"/>
  </si>
  <si>
    <t>高強度せん断補強筋(KW785)</t>
    <phoneticPr fontId="15"/>
  </si>
  <si>
    <t>PC鋼より線</t>
    <rPh sb="2" eb="3">
      <t>コウ</t>
    </rPh>
    <rPh sb="5" eb="6">
      <t>セン</t>
    </rPh>
    <phoneticPr fontId="15"/>
  </si>
  <si>
    <t>12.7φ（SWPR7B)</t>
    <phoneticPr fontId="15"/>
  </si>
  <si>
    <t>定着装置工</t>
    <rPh sb="0" eb="2">
      <t>テイチャク</t>
    </rPh>
    <rPh sb="2" eb="4">
      <t>ソウチ</t>
    </rPh>
    <rPh sb="4" eb="5">
      <t>コウ</t>
    </rPh>
    <phoneticPr fontId="15"/>
  </si>
  <si>
    <t>緊張側（12S12.7用）27N</t>
    <rPh sb="0" eb="2">
      <t>キンチョウ</t>
    </rPh>
    <rPh sb="2" eb="3">
      <t>ガワ</t>
    </rPh>
    <rPh sb="11" eb="12">
      <t>ヨウ</t>
    </rPh>
    <phoneticPr fontId="15"/>
  </si>
  <si>
    <t>組</t>
    <rPh sb="0" eb="1">
      <t>クミ</t>
    </rPh>
    <phoneticPr fontId="15"/>
  </si>
  <si>
    <t>固定側（12S12.7用）27N</t>
    <rPh sb="0" eb="2">
      <t>コテイ</t>
    </rPh>
    <rPh sb="2" eb="3">
      <t>ガワ</t>
    </rPh>
    <rPh sb="11" eb="12">
      <t>ヨウ</t>
    </rPh>
    <phoneticPr fontId="15"/>
  </si>
  <si>
    <t>シ－ス</t>
    <phoneticPr fontId="15"/>
  </si>
  <si>
    <t>内径φ65　亜鉛ﾒｯｷ</t>
    <rPh sb="0" eb="1">
      <t>ウチ</t>
    </rPh>
    <rPh sb="1" eb="2">
      <t>ケイ</t>
    </rPh>
    <rPh sb="6" eb="8">
      <t>アエン</t>
    </rPh>
    <phoneticPr fontId="15"/>
  </si>
  <si>
    <t>ケ－ブルホルダ－工</t>
    <rPh sb="8" eb="9">
      <t>コウ</t>
    </rPh>
    <phoneticPr fontId="15"/>
  </si>
  <si>
    <t>PC梁端部型枠工</t>
    <rPh sb="2" eb="3">
      <t>ハリ</t>
    </rPh>
    <rPh sb="3" eb="5">
      <t>タンブ</t>
    </rPh>
    <rPh sb="5" eb="7">
      <t>カタワク</t>
    </rPh>
    <rPh sb="7" eb="8">
      <t>コウ</t>
    </rPh>
    <phoneticPr fontId="15"/>
  </si>
  <si>
    <t>2ｹｰﾌﾞﾙ用</t>
    <rPh sb="6" eb="7">
      <t>ヨウ</t>
    </rPh>
    <phoneticPr fontId="15"/>
  </si>
  <si>
    <t>箇所</t>
    <rPh sb="0" eb="2">
      <t>カショ</t>
    </rPh>
    <phoneticPr fontId="15"/>
  </si>
  <si>
    <t>PCケーブル小運搬工</t>
    <rPh sb="6" eb="7">
      <t>コ</t>
    </rPh>
    <rPh sb="7" eb="9">
      <t>ウンパン</t>
    </rPh>
    <rPh sb="9" eb="10">
      <t>コウ</t>
    </rPh>
    <phoneticPr fontId="15"/>
  </si>
  <si>
    <t>ｹ-ﾌﾞﾙ</t>
    <phoneticPr fontId="15"/>
  </si>
  <si>
    <t>ケ－ブル組立工</t>
    <rPh sb="4" eb="6">
      <t>クミタテ</t>
    </rPh>
    <rPh sb="6" eb="7">
      <t>コウ</t>
    </rPh>
    <phoneticPr fontId="15"/>
  </si>
  <si>
    <t>緊張工</t>
    <rPh sb="0" eb="2">
      <t>キンチョウ</t>
    </rPh>
    <rPh sb="2" eb="3">
      <t>コウ</t>
    </rPh>
    <phoneticPr fontId="15"/>
  </si>
  <si>
    <t>片引</t>
    <rPh sb="0" eb="1">
      <t>カタ</t>
    </rPh>
    <rPh sb="1" eb="2">
      <t>ヒ</t>
    </rPh>
    <phoneticPr fontId="15"/>
  </si>
  <si>
    <t>グラウト工</t>
    <rPh sb="4" eb="5">
      <t>コウ</t>
    </rPh>
    <phoneticPr fontId="15"/>
  </si>
  <si>
    <t>φ65</t>
    <phoneticPr fontId="15"/>
  </si>
  <si>
    <t>端部処理工</t>
    <rPh sb="0" eb="2">
      <t>タンブ</t>
    </rPh>
    <rPh sb="2" eb="4">
      <t>ショリ</t>
    </rPh>
    <rPh sb="4" eb="5">
      <t>コウ</t>
    </rPh>
    <phoneticPr fontId="15"/>
  </si>
  <si>
    <t>PC鋼線切断・ﾓﾙﾀﾙ詰</t>
    <rPh sb="2" eb="3">
      <t>コウ</t>
    </rPh>
    <rPh sb="3" eb="4">
      <t>セン</t>
    </rPh>
    <rPh sb="4" eb="6">
      <t>セツダン</t>
    </rPh>
    <rPh sb="11" eb="12">
      <t>ツ</t>
    </rPh>
    <phoneticPr fontId="15"/>
  </si>
  <si>
    <t>PC特殊機器損料</t>
    <rPh sb="2" eb="4">
      <t>トクシュ</t>
    </rPh>
    <rPh sb="4" eb="6">
      <t>キキ</t>
    </rPh>
    <rPh sb="6" eb="8">
      <t>ソンリョウ</t>
    </rPh>
    <phoneticPr fontId="15"/>
  </si>
  <si>
    <t>PC機材運搬費</t>
    <rPh sb="2" eb="4">
      <t>キザイ</t>
    </rPh>
    <rPh sb="4" eb="6">
      <t>ウンパン</t>
    </rPh>
    <rPh sb="6" eb="7">
      <t>ヒ</t>
    </rPh>
    <phoneticPr fontId="15"/>
  </si>
  <si>
    <t>PC技術管理費</t>
    <rPh sb="2" eb="4">
      <t>ギジュツ</t>
    </rPh>
    <rPh sb="4" eb="6">
      <t>カンリ</t>
    </rPh>
    <rPh sb="6" eb="7">
      <t>ヒ</t>
    </rPh>
    <phoneticPr fontId="15"/>
  </si>
  <si>
    <t>幼稚園部分</t>
    <rPh sb="0" eb="3">
      <t>ヨウチエン</t>
    </rPh>
    <rPh sb="3" eb="5">
      <t>ブブン</t>
    </rPh>
    <phoneticPr fontId="15"/>
  </si>
  <si>
    <t>水泳プ－ル部分</t>
    <rPh sb="0" eb="2">
      <t>スイエイ</t>
    </rPh>
    <rPh sb="5" eb="7">
      <t>ブブン</t>
    </rPh>
    <phoneticPr fontId="15"/>
  </si>
  <si>
    <t>改良処理費</t>
    <rPh sb="0" eb="2">
      <t>カイリョウ</t>
    </rPh>
    <rPh sb="2" eb="4">
      <t>ショリ</t>
    </rPh>
    <rPh sb="4" eb="5">
      <t>ヒ</t>
    </rPh>
    <phoneticPr fontId="15"/>
  </si>
  <si>
    <t>(株)丸浩重機工業</t>
    <rPh sb="0" eb="3">
      <t>カブ</t>
    </rPh>
    <rPh sb="3" eb="4">
      <t>マル</t>
    </rPh>
    <rPh sb="4" eb="5">
      <t>ヒロ</t>
    </rPh>
    <rPh sb="5" eb="7">
      <t>ジュウキ</t>
    </rPh>
    <rPh sb="7" eb="9">
      <t>コウギョウ</t>
    </rPh>
    <phoneticPr fontId="15"/>
  </si>
  <si>
    <t>重機運搬組立解体費</t>
    <rPh sb="0" eb="2">
      <t>ジュウキ</t>
    </rPh>
    <rPh sb="2" eb="4">
      <t>ウンパン</t>
    </rPh>
    <rPh sb="4" eb="6">
      <t>クミタテ</t>
    </rPh>
    <rPh sb="6" eb="8">
      <t>カイタイ</t>
    </rPh>
    <rPh sb="8" eb="9">
      <t>ヒ</t>
    </rPh>
    <phoneticPr fontId="15"/>
  </si>
  <si>
    <t>調査試験費</t>
    <rPh sb="0" eb="2">
      <t>チョウサ</t>
    </rPh>
    <rPh sb="2" eb="4">
      <t>シケン</t>
    </rPh>
    <rPh sb="4" eb="5">
      <t>ヒ</t>
    </rPh>
    <phoneticPr fontId="15"/>
  </si>
  <si>
    <t>事前調査費</t>
    <rPh sb="0" eb="2">
      <t>ジゼン</t>
    </rPh>
    <rPh sb="2" eb="4">
      <t>チョウサ</t>
    </rPh>
    <rPh sb="4" eb="5">
      <t>ヒ</t>
    </rPh>
    <phoneticPr fontId="15"/>
  </si>
  <si>
    <t>事後調査費</t>
    <rPh sb="0" eb="2">
      <t>ジゴ</t>
    </rPh>
    <rPh sb="2" eb="4">
      <t>チョウサ</t>
    </rPh>
    <rPh sb="4" eb="5">
      <t>ヒ</t>
    </rPh>
    <phoneticPr fontId="15"/>
  </si>
  <si>
    <t>総改良長さ　2,933ｍ</t>
    <rPh sb="0" eb="1">
      <t>ソウ</t>
    </rPh>
    <rPh sb="1" eb="3">
      <t>カイリョウ</t>
    </rPh>
    <rPh sb="3" eb="4">
      <t>ナガ</t>
    </rPh>
    <phoneticPr fontId="15"/>
  </si>
  <si>
    <t>φ700・φ800　改良本数761本</t>
    <rPh sb="10" eb="12">
      <t>カイリョウ</t>
    </rPh>
    <rPh sb="12" eb="14">
      <t>ホンスウ</t>
    </rPh>
    <rPh sb="17" eb="18">
      <t>ホン</t>
    </rPh>
    <phoneticPr fontId="15"/>
  </si>
  <si>
    <t>1-3～19-3</t>
    <phoneticPr fontId="15"/>
  </si>
  <si>
    <t>20-3</t>
    <phoneticPr fontId="15"/>
  </si>
  <si>
    <t>備考</t>
    <rPh sb="0" eb="2">
      <t>ビコウ</t>
    </rPh>
    <phoneticPr fontId="15"/>
  </si>
  <si>
    <t>(株)小川長春館</t>
    <rPh sb="0" eb="3">
      <t>カブ</t>
    </rPh>
    <rPh sb="3" eb="5">
      <t>オガワ</t>
    </rPh>
    <rPh sb="5" eb="6">
      <t>チョウ</t>
    </rPh>
    <rPh sb="6" eb="7">
      <t>ハル</t>
    </rPh>
    <rPh sb="7" eb="8">
      <t>カン</t>
    </rPh>
    <phoneticPr fontId="15"/>
  </si>
  <si>
    <t>(株)山久商会</t>
    <rPh sb="0" eb="3">
      <t>カブ</t>
    </rPh>
    <rPh sb="3" eb="4">
      <t>ヤマ</t>
    </rPh>
    <rPh sb="4" eb="5">
      <t>ヒサ</t>
    </rPh>
    <rPh sb="5" eb="7">
      <t>ショウカイ</t>
    </rPh>
    <phoneticPr fontId="15"/>
  </si>
  <si>
    <t>(有)昭和住建</t>
    <rPh sb="0" eb="3">
      <t>ユウ</t>
    </rPh>
    <rPh sb="3" eb="5">
      <t>ショウワ</t>
    </rPh>
    <rPh sb="5" eb="6">
      <t>ジュウ</t>
    </rPh>
    <rPh sb="6" eb="7">
      <t>ケン</t>
    </rPh>
    <phoneticPr fontId="15"/>
  </si>
  <si>
    <t>(株)南成建設</t>
    <rPh sb="0" eb="3">
      <t>カブ</t>
    </rPh>
    <rPh sb="3" eb="4">
      <t>ミナミ</t>
    </rPh>
    <rPh sb="4" eb="5">
      <t>セイ</t>
    </rPh>
    <rPh sb="5" eb="7">
      <t>ケンセツ</t>
    </rPh>
    <phoneticPr fontId="15"/>
  </si>
  <si>
    <t>(株)小川長春寒</t>
    <rPh sb="0" eb="3">
      <t>カブ</t>
    </rPh>
    <rPh sb="3" eb="5">
      <t>オガワ</t>
    </rPh>
    <rPh sb="5" eb="6">
      <t>チョウ</t>
    </rPh>
    <rPh sb="6" eb="8">
      <t>シュンカン</t>
    </rPh>
    <phoneticPr fontId="15"/>
  </si>
  <si>
    <t>砂辺松福テント(株)</t>
    <rPh sb="0" eb="1">
      <t>スナ</t>
    </rPh>
    <rPh sb="1" eb="2">
      <t>ベ</t>
    </rPh>
    <rPh sb="2" eb="3">
      <t>マツ</t>
    </rPh>
    <rPh sb="3" eb="4">
      <t>フク</t>
    </rPh>
    <rPh sb="7" eb="10">
      <t>カブ</t>
    </rPh>
    <phoneticPr fontId="15"/>
  </si>
  <si>
    <t>ｵﾘｴﾝﾀﾙ白石(株)</t>
    <rPh sb="6" eb="8">
      <t>シライシ</t>
    </rPh>
    <rPh sb="8" eb="11">
      <t>カブ</t>
    </rPh>
    <phoneticPr fontId="15"/>
  </si>
  <si>
    <t>　帯電防止ビニル床タイル張り</t>
    <phoneticPr fontId="15"/>
  </si>
  <si>
    <t>　厚4.5　</t>
    <phoneticPr fontId="15"/>
  </si>
  <si>
    <t>　厚2.5</t>
    <phoneticPr fontId="15"/>
  </si>
  <si>
    <t>1-3～19-2＋21</t>
    <phoneticPr fontId="15"/>
  </si>
  <si>
    <t>20-3＋22</t>
    <phoneticPr fontId="15"/>
  </si>
  <si>
    <t>磁気探査</t>
  </si>
  <si>
    <t>No</t>
    <phoneticPr fontId="22"/>
  </si>
  <si>
    <t>№</t>
    <phoneticPr fontId="15"/>
  </si>
  <si>
    <t>工　事　種　別</t>
    <rPh sb="0" eb="1">
      <t>ク</t>
    </rPh>
    <rPh sb="2" eb="3">
      <t>ジ</t>
    </rPh>
    <rPh sb="4" eb="5">
      <t>シュ</t>
    </rPh>
    <rPh sb="6" eb="7">
      <t>ベツ</t>
    </rPh>
    <phoneticPr fontId="22"/>
  </si>
  <si>
    <t>適用</t>
    <rPh sb="0" eb="2">
      <t>テキヨウ</t>
    </rPh>
    <phoneticPr fontId="15"/>
  </si>
  <si>
    <t xml:space="preserve">  工　事　別　内　訳　書　</t>
    <rPh sb="2" eb="3">
      <t>ク</t>
    </rPh>
    <rPh sb="4" eb="5">
      <t>ジ</t>
    </rPh>
    <rPh sb="6" eb="7">
      <t>ベツ</t>
    </rPh>
    <rPh sb="8" eb="9">
      <t>ウチ</t>
    </rPh>
    <rPh sb="10" eb="11">
      <t>ワケ</t>
    </rPh>
    <rPh sb="12" eb="13">
      <t>ショ</t>
    </rPh>
    <phoneticPr fontId="15"/>
  </si>
  <si>
    <t>工事名称：</t>
    <rPh sb="0" eb="2">
      <t>コウジ</t>
    </rPh>
    <rPh sb="2" eb="4">
      <t>メイショウ</t>
    </rPh>
    <phoneticPr fontId="22"/>
  </si>
  <si>
    <t>構 造　規 模：</t>
    <rPh sb="0" eb="1">
      <t>カマエ</t>
    </rPh>
    <rPh sb="2" eb="3">
      <t>ゾウ</t>
    </rPh>
    <rPh sb="4" eb="5">
      <t>キ</t>
    </rPh>
    <rPh sb="6" eb="7">
      <t>ボ</t>
    </rPh>
    <phoneticPr fontId="22"/>
  </si>
  <si>
    <t>面積（基準法）：</t>
    <rPh sb="0" eb="2">
      <t>メンセキ</t>
    </rPh>
    <rPh sb="3" eb="6">
      <t>キジュンホウ</t>
    </rPh>
    <phoneticPr fontId="22"/>
  </si>
  <si>
    <t>鉄筋コンクリ－ト造　地下１階　地上２階建て</t>
    <rPh sb="0" eb="2">
      <t>テッキン</t>
    </rPh>
    <rPh sb="8" eb="9">
      <t>ゾウ</t>
    </rPh>
    <rPh sb="10" eb="12">
      <t>チカ</t>
    </rPh>
    <rPh sb="13" eb="14">
      <t>カイ</t>
    </rPh>
    <rPh sb="15" eb="17">
      <t>チジョウ</t>
    </rPh>
    <rPh sb="18" eb="20">
      <t>カイタ</t>
    </rPh>
    <phoneticPr fontId="15"/>
  </si>
  <si>
    <t>受変電設備</t>
    <rPh sb="0" eb="5">
      <t>ジュヘンデンセツビ</t>
    </rPh>
    <phoneticPr fontId="15"/>
  </si>
  <si>
    <t>幹線設備</t>
    <rPh sb="0" eb="4">
      <t>カンセンセツビ</t>
    </rPh>
    <phoneticPr fontId="15"/>
  </si>
  <si>
    <t>動力設備</t>
    <rPh sb="0" eb="4">
      <t>ドウリョクセツビ</t>
    </rPh>
    <phoneticPr fontId="15"/>
  </si>
  <si>
    <t>電灯設備</t>
    <rPh sb="0" eb="4">
      <t>デントウセツビ</t>
    </rPh>
    <phoneticPr fontId="15"/>
  </si>
  <si>
    <t>コンセント設備</t>
    <rPh sb="5" eb="7">
      <t>セツビ</t>
    </rPh>
    <phoneticPr fontId="15"/>
  </si>
  <si>
    <t>防災照明設備</t>
    <rPh sb="0" eb="4">
      <t>ボウサイショウメイ</t>
    </rPh>
    <rPh sb="4" eb="6">
      <t>セツビ</t>
    </rPh>
    <phoneticPr fontId="15"/>
  </si>
  <si>
    <t>TV共聴設備</t>
    <rPh sb="2" eb="6">
      <t>キョウチョウセツビ</t>
    </rPh>
    <phoneticPr fontId="15"/>
  </si>
  <si>
    <t>誘導支援設備</t>
    <rPh sb="0" eb="6">
      <t>ユウドウシエンセツビ</t>
    </rPh>
    <phoneticPr fontId="15"/>
  </si>
  <si>
    <t>拡声設備</t>
    <rPh sb="0" eb="4">
      <t>カクセイセツビ</t>
    </rPh>
    <phoneticPr fontId="15"/>
  </si>
  <si>
    <t>監視カメラ設備</t>
    <rPh sb="0" eb="2">
      <t>カンシ</t>
    </rPh>
    <rPh sb="5" eb="7">
      <t>セツビ</t>
    </rPh>
    <phoneticPr fontId="15"/>
  </si>
  <si>
    <t>火災報知設備</t>
    <rPh sb="0" eb="6">
      <t>カサイホウチセツビ</t>
    </rPh>
    <phoneticPr fontId="15"/>
  </si>
  <si>
    <t>入退管理設備</t>
    <rPh sb="0" eb="6">
      <t>ニュウタイカンリセツビ</t>
    </rPh>
    <phoneticPr fontId="15"/>
  </si>
  <si>
    <t>議場設備</t>
    <rPh sb="0" eb="4">
      <t>ギジョウセツビ</t>
    </rPh>
    <phoneticPr fontId="15"/>
  </si>
  <si>
    <t>太陽光設備</t>
    <rPh sb="0" eb="5">
      <t>タイヨウコウセツビ</t>
    </rPh>
    <phoneticPr fontId="15"/>
  </si>
  <si>
    <t>雷保護設備</t>
    <rPh sb="0" eb="5">
      <t>カミナリホゴセツビ</t>
    </rPh>
    <phoneticPr fontId="15"/>
  </si>
  <si>
    <t>構内配電・通信線路</t>
    <rPh sb="0" eb="4">
      <t>コウナイハイデン</t>
    </rPh>
    <rPh sb="5" eb="9">
      <t>ツウシンセンロ</t>
    </rPh>
    <phoneticPr fontId="15"/>
  </si>
  <si>
    <t>自家発電設備</t>
    <rPh sb="0" eb="4">
      <t>ジカハツデン</t>
    </rPh>
    <rPh sb="4" eb="6">
      <t>セツビ</t>
    </rPh>
    <phoneticPr fontId="15"/>
  </si>
  <si>
    <t>構内情報・情報通信設備</t>
    <rPh sb="0" eb="4">
      <t>コウナイジョウホウ</t>
    </rPh>
    <rPh sb="5" eb="7">
      <t>ジョウホウ</t>
    </rPh>
    <rPh sb="7" eb="9">
      <t>ツウシン</t>
    </rPh>
    <rPh sb="9" eb="11">
      <t>セツビ</t>
    </rPh>
    <phoneticPr fontId="15"/>
  </si>
  <si>
    <t>2.0-3C(ｺﾛｶﾞｼ)</t>
  </si>
  <si>
    <t>樹脂製ｱｳﾄﾚｯﾄﾎﾞｯｸｽ</t>
  </si>
  <si>
    <t>四角,44</t>
  </si>
  <si>
    <t>接地極　A種</t>
  </si>
  <si>
    <t>14φ 1500×3連</t>
  </si>
  <si>
    <t>接地極　B種</t>
  </si>
  <si>
    <t>接地極　C種</t>
  </si>
  <si>
    <t>接地極　補助測定</t>
  </si>
  <si>
    <t>10φ 1000</t>
  </si>
  <si>
    <t>T-1-2</t>
  </si>
  <si>
    <t>T-2-2</t>
  </si>
  <si>
    <t>L-1-2</t>
  </si>
  <si>
    <t>L-1-3</t>
  </si>
  <si>
    <t>L-2-2</t>
  </si>
  <si>
    <t>受電盤</t>
    <rPh sb="0" eb="3">
      <t>ジュデンバン</t>
    </rPh>
    <phoneticPr fontId="15"/>
  </si>
  <si>
    <t>コンデンサ盤</t>
    <rPh sb="5" eb="6">
      <t>バン</t>
    </rPh>
    <phoneticPr fontId="15"/>
  </si>
  <si>
    <t>饋電盤</t>
    <rPh sb="0" eb="3">
      <t>キデンバン</t>
    </rPh>
    <phoneticPr fontId="15"/>
  </si>
  <si>
    <t>一般電灯盤</t>
    <rPh sb="0" eb="2">
      <t>イッパン</t>
    </rPh>
    <rPh sb="2" eb="4">
      <t>デントウ</t>
    </rPh>
    <rPh sb="4" eb="5">
      <t>バン</t>
    </rPh>
    <phoneticPr fontId="15"/>
  </si>
  <si>
    <t>一般動力盤</t>
    <rPh sb="0" eb="5">
      <t>イッパンドウリョクバン</t>
    </rPh>
    <phoneticPr fontId="15"/>
  </si>
  <si>
    <t>非常電源盤</t>
    <rPh sb="0" eb="5">
      <t>ヒジョウデンゲンバン</t>
    </rPh>
    <phoneticPr fontId="15"/>
  </si>
  <si>
    <t>避難施設　記号A</t>
    <rPh sb="0" eb="4">
      <t>ヒナンシセツ</t>
    </rPh>
    <rPh sb="5" eb="7">
      <t>キゴウ</t>
    </rPh>
    <phoneticPr fontId="15"/>
  </si>
  <si>
    <t>避難施設　記号B</t>
    <rPh sb="0" eb="4">
      <t>ヒナンシセツ</t>
    </rPh>
    <rPh sb="5" eb="7">
      <t>キゴウ</t>
    </rPh>
    <phoneticPr fontId="15"/>
  </si>
  <si>
    <t>避難施設　記号C</t>
    <rPh sb="0" eb="4">
      <t>ヒナンシセツ</t>
    </rPh>
    <rPh sb="5" eb="7">
      <t>キゴウ</t>
    </rPh>
    <phoneticPr fontId="15"/>
  </si>
  <si>
    <t>避難施設　記号D</t>
    <rPh sb="0" eb="4">
      <t>ヒナンシセツ</t>
    </rPh>
    <rPh sb="5" eb="7">
      <t>キゴウ</t>
    </rPh>
    <phoneticPr fontId="15"/>
  </si>
  <si>
    <t>避難施設　記号E</t>
    <rPh sb="0" eb="4">
      <t>ヒナンシセツ</t>
    </rPh>
    <rPh sb="5" eb="7">
      <t>キゴウ</t>
    </rPh>
    <phoneticPr fontId="15"/>
  </si>
  <si>
    <t>避難施設　記号F</t>
    <rPh sb="0" eb="4">
      <t>ヒナンシセツ</t>
    </rPh>
    <rPh sb="5" eb="7">
      <t>キゴウ</t>
    </rPh>
    <phoneticPr fontId="15"/>
  </si>
  <si>
    <t>一般電灯盤</t>
    <rPh sb="0" eb="5">
      <t>イッパンデントウバン</t>
    </rPh>
    <phoneticPr fontId="15"/>
  </si>
  <si>
    <t>複合庁舎　記号a</t>
    <rPh sb="0" eb="4">
      <t>フクゴウチョウシャ</t>
    </rPh>
    <rPh sb="5" eb="7">
      <t>キゴウ</t>
    </rPh>
    <phoneticPr fontId="15"/>
  </si>
  <si>
    <t>複合庁舎　記号b</t>
    <rPh sb="0" eb="4">
      <t>フクゴウチョウシャ</t>
    </rPh>
    <rPh sb="5" eb="7">
      <t>キゴウ</t>
    </rPh>
    <phoneticPr fontId="15"/>
  </si>
  <si>
    <t>複合庁舎　記号c</t>
    <rPh sb="0" eb="4">
      <t>フクゴウチョウシャ</t>
    </rPh>
    <rPh sb="5" eb="7">
      <t>キゴウ</t>
    </rPh>
    <phoneticPr fontId="15"/>
  </si>
  <si>
    <t>複合庁舎　記号d</t>
    <rPh sb="0" eb="4">
      <t>フクゴウチョウシャ</t>
    </rPh>
    <rPh sb="5" eb="7">
      <t>キゴウ</t>
    </rPh>
    <phoneticPr fontId="15"/>
  </si>
  <si>
    <t>面</t>
    <rPh sb="0" eb="1">
      <t>メン</t>
    </rPh>
    <phoneticPr fontId="15"/>
  </si>
  <si>
    <t>直流電源装置</t>
    <rPh sb="0" eb="6">
      <t>チョクリュウデンゲンソウチ</t>
    </rPh>
    <phoneticPr fontId="15"/>
  </si>
  <si>
    <t>(1)電灯幹線</t>
    <rPh sb="3" eb="5">
      <t>デントウ</t>
    </rPh>
    <rPh sb="5" eb="7">
      <t>カンセン</t>
    </rPh>
    <phoneticPr fontId="55"/>
  </si>
  <si>
    <t>■配線工事</t>
  </si>
  <si>
    <t>EM-CEｹｰﾌﾞﾙ</t>
    <phoneticPr fontId="22"/>
  </si>
  <si>
    <t>EM-IE電線</t>
    <rPh sb="5" eb="7">
      <t>デンセン</t>
    </rPh>
    <phoneticPr fontId="48"/>
  </si>
  <si>
    <t>2.0(管内)</t>
    <rPh sb="4" eb="6">
      <t>カンナイ</t>
    </rPh>
    <phoneticPr fontId="48"/>
  </si>
  <si>
    <t>8(ﾗｯｸ)</t>
    <phoneticPr fontId="15"/>
  </si>
  <si>
    <t>14(ﾗｯｸ)</t>
  </si>
  <si>
    <t>8-3C(ﾗｯｸ)</t>
  </si>
  <si>
    <t>EM-CETｹｰﾌﾞﾙ</t>
    <phoneticPr fontId="22"/>
  </si>
  <si>
    <t>22(ﾗｯｸ)</t>
    <phoneticPr fontId="15"/>
  </si>
  <si>
    <t>38(ﾗｯｸ)</t>
    <phoneticPr fontId="15"/>
  </si>
  <si>
    <t>EM-FPｹｰﾌﾞﾙ</t>
    <phoneticPr fontId="15"/>
  </si>
  <si>
    <t>38-3C(ﾗｯｸ)</t>
    <phoneticPr fontId="15"/>
  </si>
  <si>
    <t>250-3C(ﾗｯｸ)</t>
    <phoneticPr fontId="15"/>
  </si>
  <si>
    <t>5.5-3C(ﾗｯｸ)</t>
    <phoneticPr fontId="15"/>
  </si>
  <si>
    <t>60(ﾗｯｸ)</t>
    <phoneticPr fontId="15"/>
  </si>
  <si>
    <t>■機器取付工事</t>
    <rPh sb="1" eb="3">
      <t>キキ</t>
    </rPh>
    <rPh sb="3" eb="5">
      <t>トリツケ</t>
    </rPh>
    <rPh sb="5" eb="7">
      <t>コウジ</t>
    </rPh>
    <phoneticPr fontId="48"/>
  </si>
  <si>
    <t>電灯盤</t>
    <rPh sb="0" eb="3">
      <t>デントウバン</t>
    </rPh>
    <phoneticPr fontId="15"/>
  </si>
  <si>
    <t>L-B1-1</t>
    <phoneticPr fontId="15"/>
  </si>
  <si>
    <t>L-B1-2</t>
  </si>
  <si>
    <t>L-B1-3</t>
  </si>
  <si>
    <t>L-B1-4</t>
  </si>
  <si>
    <t>L-B1-5</t>
  </si>
  <si>
    <t>LP-B1-1</t>
    <phoneticPr fontId="15"/>
  </si>
  <si>
    <t>LP-1-2</t>
    <phoneticPr fontId="15"/>
  </si>
  <si>
    <t>P-B1-1</t>
    <phoneticPr fontId="15"/>
  </si>
  <si>
    <t>P-B1-2</t>
    <phoneticPr fontId="15"/>
  </si>
  <si>
    <t>P-1-1</t>
    <phoneticPr fontId="15"/>
  </si>
  <si>
    <t>動力盤</t>
    <rPh sb="0" eb="3">
      <t>ドウリョクバン</t>
    </rPh>
    <phoneticPr fontId="15"/>
  </si>
  <si>
    <t>電灯動力盤</t>
    <rPh sb="0" eb="5">
      <t>デントウドウリョクバン</t>
    </rPh>
    <phoneticPr fontId="15"/>
  </si>
  <si>
    <t>LP-1-1</t>
    <phoneticPr fontId="15"/>
  </si>
  <si>
    <t>L-1-1</t>
    <phoneticPr fontId="15"/>
  </si>
  <si>
    <t>L-2-1</t>
    <phoneticPr fontId="15"/>
  </si>
  <si>
    <t>L-2-3</t>
  </si>
  <si>
    <t>L-2-4</t>
  </si>
  <si>
    <t>L-2-5</t>
  </si>
  <si>
    <t>L-3-1</t>
    <phoneticPr fontId="15"/>
  </si>
  <si>
    <t>LP-3-1</t>
    <phoneticPr fontId="15"/>
  </si>
  <si>
    <t>LP-3-2</t>
    <phoneticPr fontId="15"/>
  </si>
  <si>
    <t>イベント電源盤</t>
    <rPh sb="4" eb="7">
      <t>デンゲンバン</t>
    </rPh>
    <phoneticPr fontId="15"/>
  </si>
  <si>
    <t>ｹｰﾌﾞﾙﾗｯｸ</t>
    <phoneticPr fontId="15"/>
  </si>
  <si>
    <t>ZM300</t>
    <phoneticPr fontId="15"/>
  </si>
  <si>
    <t>ZM500</t>
    <phoneticPr fontId="15"/>
  </si>
  <si>
    <t>ZM800</t>
    <phoneticPr fontId="15"/>
  </si>
  <si>
    <t>ZM1200</t>
    <phoneticPr fontId="15"/>
  </si>
  <si>
    <t>防火区画貫通処理</t>
    <rPh sb="0" eb="8">
      <t>ボウカクカクカンツウショリ</t>
    </rPh>
    <phoneticPr fontId="15"/>
  </si>
  <si>
    <t>ｹｰﾌﾞﾙﾗｯｸ　床　1000</t>
    <rPh sb="9" eb="10">
      <t>ユカ</t>
    </rPh>
    <phoneticPr fontId="15"/>
  </si>
  <si>
    <t>管理室監視列盤</t>
    <rPh sb="0" eb="3">
      <t>カンリシツ</t>
    </rPh>
    <rPh sb="3" eb="5">
      <t>カンシ</t>
    </rPh>
    <rPh sb="5" eb="6">
      <t>レツ</t>
    </rPh>
    <rPh sb="6" eb="7">
      <t>バン</t>
    </rPh>
    <phoneticPr fontId="15"/>
  </si>
  <si>
    <t>主接地端子盤</t>
    <rPh sb="0" eb="6">
      <t>シュセッチタンシバン</t>
    </rPh>
    <phoneticPr fontId="15"/>
  </si>
  <si>
    <t>フロア接地端子盤</t>
    <rPh sb="3" eb="8">
      <t>セッチタンシバン</t>
    </rPh>
    <phoneticPr fontId="15"/>
  </si>
  <si>
    <t>警報盤</t>
    <rPh sb="0" eb="3">
      <t>ケイホウバン</t>
    </rPh>
    <phoneticPr fontId="15"/>
  </si>
  <si>
    <t>地上階用</t>
    <rPh sb="0" eb="4">
      <t>チジョウカイヨウ</t>
    </rPh>
    <phoneticPr fontId="15"/>
  </si>
  <si>
    <t>GT</t>
    <phoneticPr fontId="15"/>
  </si>
  <si>
    <t>GW-F</t>
    <phoneticPr fontId="15"/>
  </si>
  <si>
    <t>GW-F(T)</t>
    <phoneticPr fontId="15"/>
  </si>
  <si>
    <t>搬入費用</t>
    <rPh sb="0" eb="4">
      <t>ハンニュウヒヨウ</t>
    </rPh>
    <phoneticPr fontId="15"/>
  </si>
  <si>
    <t>屋内キュービクル式</t>
    <rPh sb="0" eb="2">
      <t>オクナイ</t>
    </rPh>
    <rPh sb="8" eb="9">
      <t>シキ</t>
    </rPh>
    <phoneticPr fontId="15"/>
  </si>
  <si>
    <t>構内配電線路(高圧・低圧・通信)</t>
    <rPh sb="0" eb="6">
      <t>コウナイハイデンセンロ</t>
    </rPh>
    <rPh sb="7" eb="9">
      <t>コウアツ</t>
    </rPh>
    <rPh sb="10" eb="12">
      <t>テイアツ</t>
    </rPh>
    <rPh sb="13" eb="15">
      <t>ツウシン</t>
    </rPh>
    <phoneticPr fontId="15"/>
  </si>
  <si>
    <t>■配管工事</t>
  </si>
  <si>
    <t>波付合成樹脂管</t>
    <rPh sb="0" eb="1">
      <t>ナミ</t>
    </rPh>
    <rPh sb="1" eb="2">
      <t>ツキ</t>
    </rPh>
    <rPh sb="2" eb="4">
      <t>ゴウセイ</t>
    </rPh>
    <rPh sb="4" eb="6">
      <t>ジュシ</t>
    </rPh>
    <rPh sb="6" eb="7">
      <t>カン</t>
    </rPh>
    <phoneticPr fontId="15"/>
  </si>
  <si>
    <t>FEP30(地中)</t>
    <rPh sb="6" eb="8">
      <t>チチュウ</t>
    </rPh>
    <phoneticPr fontId="15"/>
  </si>
  <si>
    <t>FEP50(地中)</t>
    <rPh sb="6" eb="8">
      <t>チチュウ</t>
    </rPh>
    <phoneticPr fontId="15"/>
  </si>
  <si>
    <t>FEP125(地中)</t>
    <rPh sb="7" eb="9">
      <t>チチュウ</t>
    </rPh>
    <phoneticPr fontId="15"/>
  </si>
  <si>
    <t>ﾋﾞﾆﾙ電線管</t>
    <rPh sb="4" eb="7">
      <t>デンセンカン</t>
    </rPh>
    <phoneticPr fontId="15"/>
  </si>
  <si>
    <t>HIVE28(露出)</t>
    <rPh sb="7" eb="9">
      <t>ロシュツ</t>
    </rPh>
    <phoneticPr fontId="15"/>
  </si>
  <si>
    <t>ﾕﾆｯﾄ式多孔管</t>
    <rPh sb="4" eb="5">
      <t>シキ</t>
    </rPh>
    <rPh sb="5" eb="7">
      <t>タアナ</t>
    </rPh>
    <rPh sb="7" eb="8">
      <t>カン</t>
    </rPh>
    <phoneticPr fontId="15"/>
  </si>
  <si>
    <t>150Φ×3</t>
  </si>
  <si>
    <t>80Φ×3</t>
  </si>
  <si>
    <t>80Φ×3×2段</t>
    <rPh sb="7" eb="8">
      <t>ダン</t>
    </rPh>
    <phoneticPr fontId="51"/>
  </si>
  <si>
    <t>■配線工事</t>
    <rPh sb="1" eb="5">
      <t>ハイセンコウジ</t>
    </rPh>
    <phoneticPr fontId="15"/>
  </si>
  <si>
    <t>EM-CETｹｰﾌﾞﾙ</t>
    <phoneticPr fontId="15"/>
  </si>
  <si>
    <t>38(FEP内)</t>
    <rPh sb="6" eb="7">
      <t>ナイ</t>
    </rPh>
    <phoneticPr fontId="15"/>
  </si>
  <si>
    <t>38(管内)</t>
    <rPh sb="3" eb="4">
      <t>カン</t>
    </rPh>
    <rPh sb="4" eb="5">
      <t>ナイ</t>
    </rPh>
    <phoneticPr fontId="15"/>
  </si>
  <si>
    <t>EM-CEE-Sｹｰﾌﾞﾙ</t>
    <phoneticPr fontId="15"/>
  </si>
  <si>
    <t>2.0-10C(FEP内)</t>
    <rPh sb="11" eb="12">
      <t>ナイ</t>
    </rPh>
    <phoneticPr fontId="48"/>
  </si>
  <si>
    <t>■機器取付工事</t>
    <rPh sb="1" eb="7">
      <t>キキトリツケコウジ</t>
    </rPh>
    <phoneticPr fontId="15"/>
  </si>
  <si>
    <t>引込柱</t>
    <rPh sb="0" eb="3">
      <t>ヒキコミハシラ</t>
    </rPh>
    <phoneticPr fontId="15"/>
  </si>
  <si>
    <t>ハンドホール</t>
  </si>
  <si>
    <t>H2-9(鉄蓋T-25※重耐塩)</t>
    <rPh sb="5" eb="7">
      <t>テツフタ</t>
    </rPh>
    <rPh sb="12" eb="13">
      <t>ジュウ</t>
    </rPh>
    <rPh sb="13" eb="15">
      <t>タイエン</t>
    </rPh>
    <phoneticPr fontId="48"/>
  </si>
  <si>
    <t>H1-9(鉄蓋T-25※重耐塩)</t>
    <rPh sb="5" eb="7">
      <t>テツフタ</t>
    </rPh>
    <phoneticPr fontId="48"/>
  </si>
  <si>
    <t>埋設標</t>
    <rPh sb="0" eb="2">
      <t>マイセツ</t>
    </rPh>
    <rPh sb="2" eb="3">
      <t>ヒョウ</t>
    </rPh>
    <phoneticPr fontId="48"/>
  </si>
  <si>
    <t>コンクリート製</t>
    <rPh sb="6" eb="7">
      <t>セイ</t>
    </rPh>
    <phoneticPr fontId="48"/>
  </si>
  <si>
    <t>ｺﾝｸﾘｰﾄ柱　13-19-7.0</t>
    <rPh sb="6" eb="7">
      <t>ハシラ</t>
    </rPh>
    <phoneticPr fontId="48"/>
  </si>
  <si>
    <t>300A SUS DGR付き</t>
    <rPh sb="12" eb="13">
      <t>ツ</t>
    </rPh>
    <phoneticPr fontId="48"/>
  </si>
  <si>
    <t>軽腕金</t>
    <rPh sb="0" eb="1">
      <t>ケイ</t>
    </rPh>
    <rPh sb="1" eb="3">
      <t>ウデガネ</t>
    </rPh>
    <rPh sb="2" eb="3">
      <t>キン</t>
    </rPh>
    <phoneticPr fontId="4"/>
  </si>
  <si>
    <t>高圧気中開閉器（PAS）</t>
    <rPh sb="0" eb="2">
      <t>コウアツ</t>
    </rPh>
    <rPh sb="2" eb="4">
      <t>キチュウ</t>
    </rPh>
    <rPh sb="4" eb="7">
      <t>カイヘイキ</t>
    </rPh>
    <phoneticPr fontId="4"/>
  </si>
  <si>
    <t>地絡継電器収納箱</t>
    <rPh sb="0" eb="2">
      <t>チラク</t>
    </rPh>
    <rPh sb="2" eb="5">
      <t>ケイデンキ</t>
    </rPh>
    <rPh sb="5" eb="7">
      <t>シュウノウ</t>
    </rPh>
    <rPh sb="7" eb="8">
      <t>ハコ</t>
    </rPh>
    <phoneticPr fontId="52"/>
  </si>
  <si>
    <t>屋外SUS防水</t>
    <rPh sb="0" eb="2">
      <t>オクガイ</t>
    </rPh>
    <rPh sb="5" eb="7">
      <t>ボウスイ</t>
    </rPh>
    <phoneticPr fontId="52"/>
  </si>
  <si>
    <t>方向性地絡継電器</t>
    <rPh sb="0" eb="3">
      <t>ホウコウセイ</t>
    </rPh>
    <rPh sb="3" eb="5">
      <t>チラク</t>
    </rPh>
    <rPh sb="5" eb="8">
      <t>ケイデンキ</t>
    </rPh>
    <phoneticPr fontId="52"/>
  </si>
  <si>
    <t>静止形　</t>
    <rPh sb="0" eb="2">
      <t>セイシ</t>
    </rPh>
    <rPh sb="2" eb="3">
      <t>カタチ</t>
    </rPh>
    <phoneticPr fontId="52"/>
  </si>
  <si>
    <t>■土工事</t>
    <rPh sb="1" eb="4">
      <t>ドコウジ</t>
    </rPh>
    <phoneticPr fontId="15"/>
  </si>
  <si>
    <t>根切り</t>
  </si>
  <si>
    <t>埋戻し</t>
  </si>
  <si>
    <t>保護砂</t>
  </si>
  <si>
    <t>細目(洗い)</t>
    <rPh sb="0" eb="2">
      <t>ホソメ</t>
    </rPh>
    <rPh sb="3" eb="4">
      <t>アラ</t>
    </rPh>
    <phoneticPr fontId="52"/>
  </si>
  <si>
    <t>残土処理</t>
    <rPh sb="2" eb="4">
      <t>ショリ</t>
    </rPh>
    <phoneticPr fontId="52"/>
  </si>
  <si>
    <t>構内敷均し</t>
  </si>
  <si>
    <t>埋設標識シート</t>
  </si>
  <si>
    <t>2倍長(W)150</t>
    <rPh sb="1" eb="2">
      <t>バイ</t>
    </rPh>
    <rPh sb="2" eb="3">
      <t>ナガ</t>
    </rPh>
    <phoneticPr fontId="52"/>
  </si>
  <si>
    <t>ﾎﾟｰﾙ灯基礎</t>
    <rPh sb="4" eb="5">
      <t>トウ</t>
    </rPh>
    <rPh sb="5" eb="7">
      <t>キソ</t>
    </rPh>
    <phoneticPr fontId="52"/>
  </si>
  <si>
    <t>台</t>
    <rPh sb="0" eb="1">
      <t>ダイ</t>
    </rPh>
    <phoneticPr fontId="15"/>
  </si>
  <si>
    <t>基</t>
    <rPh sb="0" eb="1">
      <t>キ</t>
    </rPh>
    <phoneticPr fontId="15"/>
  </si>
  <si>
    <t>個</t>
    <rPh sb="0" eb="1">
      <t>コ</t>
    </rPh>
    <phoneticPr fontId="15"/>
  </si>
  <si>
    <t>㎥</t>
    <phoneticPr fontId="15"/>
  </si>
  <si>
    <t>FEP80(地中)</t>
    <rPh sb="6" eb="8">
      <t>チチュウ</t>
    </rPh>
    <phoneticPr fontId="15"/>
  </si>
  <si>
    <t>HIVE54(露出)</t>
    <rPh sb="7" eb="9">
      <t>ロシュツ</t>
    </rPh>
    <phoneticPr fontId="15"/>
  </si>
  <si>
    <t>厚鋼電線管</t>
    <rPh sb="0" eb="5">
      <t>アツコウデンセンカン</t>
    </rPh>
    <phoneticPr fontId="15"/>
  </si>
  <si>
    <t>G82(露出)</t>
    <rPh sb="4" eb="6">
      <t>ロシュツ</t>
    </rPh>
    <phoneticPr fontId="15"/>
  </si>
  <si>
    <t>自家発電設備</t>
    <rPh sb="0" eb="6">
      <t>ジカハツデンセツビ</t>
    </rPh>
    <phoneticPr fontId="15"/>
  </si>
  <si>
    <t>■配管工事</t>
    <rPh sb="1" eb="5">
      <t>ハイカンコウジ</t>
    </rPh>
    <phoneticPr fontId="15"/>
  </si>
  <si>
    <t>合成樹脂可とう電線管(PF管)</t>
    <rPh sb="0" eb="2">
      <t>ゴウセイ</t>
    </rPh>
    <rPh sb="2" eb="4">
      <t>ジュシ</t>
    </rPh>
    <rPh sb="4" eb="5">
      <t>カ</t>
    </rPh>
    <rPh sb="7" eb="10">
      <t>デンセンカン</t>
    </rPh>
    <rPh sb="13" eb="14">
      <t>カン</t>
    </rPh>
    <phoneticPr fontId="51"/>
  </si>
  <si>
    <t>16(隠蔽)</t>
    <rPh sb="3" eb="5">
      <t>インペイ</t>
    </rPh>
    <phoneticPr fontId="51"/>
  </si>
  <si>
    <t>ねじなし電線管</t>
  </si>
  <si>
    <t>E25(露出)</t>
  </si>
  <si>
    <t>耐衝撃性塩化ビニル管</t>
    <rPh sb="0" eb="6">
      <t>タイショウゲキセイエンカ</t>
    </rPh>
    <rPh sb="9" eb="10">
      <t>カン</t>
    </rPh>
    <phoneticPr fontId="48"/>
  </si>
  <si>
    <t>HIVE22(露出)</t>
  </si>
  <si>
    <t>HIVE42(露出)</t>
  </si>
  <si>
    <t>8(管内)</t>
    <rPh sb="2" eb="4">
      <t>カンナイ</t>
    </rPh>
    <phoneticPr fontId="48"/>
  </si>
  <si>
    <t>EM-EEFケーブル</t>
  </si>
  <si>
    <t>2.0-3C(PF内)</t>
    <rPh sb="9" eb="10">
      <t>ナイ</t>
    </rPh>
    <phoneticPr fontId="48"/>
  </si>
  <si>
    <t>2.0-3C(管内)</t>
    <rPh sb="7" eb="8">
      <t>カン</t>
    </rPh>
    <rPh sb="8" eb="9">
      <t>ナイ</t>
    </rPh>
    <phoneticPr fontId="48"/>
  </si>
  <si>
    <t>EM-CEケーブル</t>
  </si>
  <si>
    <t>2.0-3C(管内)</t>
    <rPh sb="7" eb="9">
      <t>カンナイ</t>
    </rPh>
    <phoneticPr fontId="48"/>
  </si>
  <si>
    <t>3.5-3C(管内)</t>
    <rPh sb="7" eb="9">
      <t>カンナイ</t>
    </rPh>
    <phoneticPr fontId="48"/>
  </si>
  <si>
    <t>EM-CETケーブル</t>
  </si>
  <si>
    <t>14(管内)</t>
    <rPh sb="3" eb="5">
      <t>カンナイ</t>
    </rPh>
    <phoneticPr fontId="48"/>
  </si>
  <si>
    <t>ﾀﾝﾌﾞﾗｽｲｯﾁ</t>
    <phoneticPr fontId="15"/>
  </si>
  <si>
    <t>ｽｲｯﾁﾎﾞｯｸｽ</t>
    <phoneticPr fontId="15"/>
  </si>
  <si>
    <t>電動機結線</t>
    <rPh sb="0" eb="5">
      <t>デンドウキケッセン</t>
    </rPh>
    <phoneticPr fontId="15"/>
  </si>
  <si>
    <t>直入指導方式</t>
    <rPh sb="0" eb="2">
      <t>ジカイ</t>
    </rPh>
    <rPh sb="2" eb="6">
      <t>シドウホウシキ</t>
    </rPh>
    <phoneticPr fontId="15"/>
  </si>
  <si>
    <t>樹脂製　１個用</t>
    <rPh sb="0" eb="3">
      <t>ジュシセイ</t>
    </rPh>
    <rPh sb="5" eb="7">
      <t>コヨウ</t>
    </rPh>
    <phoneticPr fontId="48"/>
  </si>
  <si>
    <t>22(隠蔽)</t>
    <rPh sb="3" eb="5">
      <t>インペイ</t>
    </rPh>
    <phoneticPr fontId="51"/>
  </si>
  <si>
    <t>3.5-4C(ｺﾛｶﾞｼ)</t>
    <phoneticPr fontId="48"/>
  </si>
  <si>
    <t>3.5-4C(PF内)</t>
    <rPh sb="9" eb="10">
      <t>ナイ</t>
    </rPh>
    <phoneticPr fontId="48"/>
  </si>
  <si>
    <t>■配管工事</t>
    <rPh sb="1" eb="3">
      <t>ハイカン</t>
    </rPh>
    <rPh sb="3" eb="5">
      <t>コウジ</t>
    </rPh>
    <phoneticPr fontId="15"/>
  </si>
  <si>
    <t>ねじなし電線管(E管)</t>
    <rPh sb="4" eb="7">
      <t>デンセンカン</t>
    </rPh>
    <rPh sb="9" eb="10">
      <t>カン</t>
    </rPh>
    <phoneticPr fontId="51"/>
  </si>
  <si>
    <t>25(露出)</t>
    <rPh sb="3" eb="5">
      <t>ロシュツ</t>
    </rPh>
    <phoneticPr fontId="51"/>
  </si>
  <si>
    <t>ｽｲｯﾁﾎﾞｯｸｽ</t>
  </si>
  <si>
    <t>1個用</t>
    <rPh sb="1" eb="3">
      <t>コヨウ</t>
    </rPh>
    <phoneticPr fontId="15"/>
  </si>
  <si>
    <t>2個用</t>
    <rPh sb="1" eb="3">
      <t>コヨウ</t>
    </rPh>
    <phoneticPr fontId="15"/>
  </si>
  <si>
    <t>■配線工事</t>
    <rPh sb="1" eb="3">
      <t>ハイセン</t>
    </rPh>
    <rPh sb="3" eb="5">
      <t>コウジ</t>
    </rPh>
    <phoneticPr fontId="15"/>
  </si>
  <si>
    <t>EM-EEFｹｰﾌﾞﾙ</t>
    <phoneticPr fontId="15"/>
  </si>
  <si>
    <t>1.6-3C(PF内)</t>
    <rPh sb="9" eb="10">
      <t>ナイ</t>
    </rPh>
    <phoneticPr fontId="51"/>
  </si>
  <si>
    <t>1.6-3C(管内)</t>
    <rPh sb="7" eb="8">
      <t>カン</t>
    </rPh>
    <rPh sb="8" eb="9">
      <t>ナイ</t>
    </rPh>
    <phoneticPr fontId="51"/>
  </si>
  <si>
    <t>1.6-3C(ｺﾛｶﾞｼ)</t>
    <phoneticPr fontId="51"/>
  </si>
  <si>
    <t>2.0-3C(PF内)</t>
    <rPh sb="9" eb="10">
      <t>ナイ</t>
    </rPh>
    <phoneticPr fontId="51"/>
  </si>
  <si>
    <t>2.0-3C(ｺﾛｶﾞｼ)</t>
    <phoneticPr fontId="51"/>
  </si>
  <si>
    <t>1P15A×1</t>
  </si>
  <si>
    <t>1P15A×2</t>
  </si>
  <si>
    <t>1P15A×3</t>
  </si>
  <si>
    <t>3W15A×1</t>
    <phoneticPr fontId="15"/>
  </si>
  <si>
    <t>4W15A×1</t>
    <phoneticPr fontId="15"/>
  </si>
  <si>
    <t>3W15A×2</t>
    <phoneticPr fontId="15"/>
  </si>
  <si>
    <t>4W15A×2</t>
    <phoneticPr fontId="15"/>
  </si>
  <si>
    <t>3W15A×3</t>
    <phoneticPr fontId="15"/>
  </si>
  <si>
    <t>4W15A×3</t>
    <phoneticPr fontId="15"/>
  </si>
  <si>
    <t>3W15A×4</t>
    <phoneticPr fontId="15"/>
  </si>
  <si>
    <t>4W15A×4</t>
    <phoneticPr fontId="15"/>
  </si>
  <si>
    <t>防水埋込ｽｲｯﾁ</t>
    <rPh sb="0" eb="4">
      <t>ボウスイウメコミ</t>
    </rPh>
    <phoneticPr fontId="15"/>
  </si>
  <si>
    <t>熱線式自動スイッチ</t>
    <rPh sb="0" eb="2">
      <t>ネッセン</t>
    </rPh>
    <rPh sb="2" eb="3">
      <t>シキ</t>
    </rPh>
    <rPh sb="3" eb="5">
      <t>ジドウ</t>
    </rPh>
    <phoneticPr fontId="48"/>
  </si>
  <si>
    <t>親機</t>
    <rPh sb="0" eb="2">
      <t>オヤキ</t>
    </rPh>
    <phoneticPr fontId="15"/>
  </si>
  <si>
    <t>子機</t>
    <rPh sb="0" eb="2">
      <t>コキ</t>
    </rPh>
    <phoneticPr fontId="15"/>
  </si>
  <si>
    <t>熱線センサ用スイッチ</t>
    <rPh sb="0" eb="2">
      <t>ネッセン</t>
    </rPh>
    <rPh sb="5" eb="6">
      <t>ヨウ</t>
    </rPh>
    <phoneticPr fontId="48"/>
  </si>
  <si>
    <t>LED照明器具</t>
    <rPh sb="3" eb="7">
      <t>ショウメイキグ</t>
    </rPh>
    <phoneticPr fontId="15"/>
  </si>
  <si>
    <t>A69</t>
    <phoneticPr fontId="15"/>
  </si>
  <si>
    <t>A53</t>
    <phoneticPr fontId="15"/>
  </si>
  <si>
    <t>A40</t>
    <phoneticPr fontId="15"/>
  </si>
  <si>
    <t>A32</t>
    <phoneticPr fontId="15"/>
  </si>
  <si>
    <t>A69D</t>
    <phoneticPr fontId="15"/>
  </si>
  <si>
    <t>A52D</t>
    <phoneticPr fontId="15"/>
  </si>
  <si>
    <t>A32D</t>
    <phoneticPr fontId="15"/>
  </si>
  <si>
    <t>B43</t>
    <phoneticPr fontId="15"/>
  </si>
  <si>
    <t>B32</t>
    <phoneticPr fontId="15"/>
  </si>
  <si>
    <t>C52</t>
    <phoneticPr fontId="15"/>
  </si>
  <si>
    <t>D15</t>
    <phoneticPr fontId="15"/>
  </si>
  <si>
    <t>D10</t>
    <phoneticPr fontId="15"/>
  </si>
  <si>
    <t>E</t>
    <phoneticPr fontId="15"/>
  </si>
  <si>
    <t>F</t>
    <phoneticPr fontId="15"/>
  </si>
  <si>
    <t>G</t>
    <phoneticPr fontId="15"/>
  </si>
  <si>
    <t>H</t>
    <phoneticPr fontId="15"/>
  </si>
  <si>
    <t>I</t>
    <phoneticPr fontId="15"/>
  </si>
  <si>
    <t>J</t>
    <phoneticPr fontId="15"/>
  </si>
  <si>
    <t>K</t>
    <phoneticPr fontId="15"/>
  </si>
  <si>
    <t>L</t>
    <phoneticPr fontId="15"/>
  </si>
  <si>
    <t>N</t>
    <phoneticPr fontId="15"/>
  </si>
  <si>
    <t>C69</t>
    <phoneticPr fontId="15"/>
  </si>
  <si>
    <t>ｺﾝｾﾝﾄ設備</t>
    <rPh sb="5" eb="7">
      <t>セツビ</t>
    </rPh>
    <phoneticPr fontId="15"/>
  </si>
  <si>
    <t>照明制御</t>
    <rPh sb="0" eb="4">
      <t>ショウメイセイギョ</t>
    </rPh>
    <phoneticPr fontId="15"/>
  </si>
  <si>
    <t>3個用</t>
    <rPh sb="1" eb="3">
      <t>コヨウ</t>
    </rPh>
    <phoneticPr fontId="15"/>
  </si>
  <si>
    <t>4個用</t>
    <rPh sb="1" eb="3">
      <t>コヨウ</t>
    </rPh>
    <phoneticPr fontId="15"/>
  </si>
  <si>
    <t>1.2-1P(PF内)</t>
    <rPh sb="9" eb="10">
      <t>ナイ</t>
    </rPh>
    <phoneticPr fontId="51"/>
  </si>
  <si>
    <t>1.2-1P(ｺﾛｶﾞｼ)</t>
    <phoneticPr fontId="51"/>
  </si>
  <si>
    <t>ﾘﾓｺﾝｽｲｯﾁ</t>
    <phoneticPr fontId="15"/>
  </si>
  <si>
    <t>1L</t>
    <phoneticPr fontId="15"/>
  </si>
  <si>
    <t>3L</t>
  </si>
  <si>
    <t>4L</t>
  </si>
  <si>
    <t>8L</t>
  </si>
  <si>
    <t>10L</t>
  </si>
  <si>
    <t>11L</t>
  </si>
  <si>
    <t>14L</t>
    <phoneticPr fontId="15"/>
  </si>
  <si>
    <t>16L</t>
    <phoneticPr fontId="15"/>
  </si>
  <si>
    <t>人感・昼光ｾﾝｻ</t>
    <rPh sb="0" eb="2">
      <t>ジンカン</t>
    </rPh>
    <rPh sb="3" eb="5">
      <t>ヒルヒカリ</t>
    </rPh>
    <phoneticPr fontId="48"/>
  </si>
  <si>
    <t>波付硬質合成樹脂管</t>
    <rPh sb="0" eb="1">
      <t>ナミ</t>
    </rPh>
    <rPh sb="1" eb="2">
      <t>ヅケ</t>
    </rPh>
    <rPh sb="2" eb="4">
      <t>コウシツ</t>
    </rPh>
    <rPh sb="4" eb="6">
      <t>ゴウセイ</t>
    </rPh>
    <rPh sb="6" eb="8">
      <t>ジュシ</t>
    </rPh>
    <rPh sb="8" eb="9">
      <t>カン</t>
    </rPh>
    <phoneticPr fontId="48"/>
  </si>
  <si>
    <t>30(地中)</t>
    <rPh sb="3" eb="5">
      <t>チチュウ</t>
    </rPh>
    <phoneticPr fontId="48"/>
  </si>
  <si>
    <t>樹脂製ｱｳﾄﾚｯﾄﾎﾞｯｸｽ</t>
    <rPh sb="0" eb="3">
      <t>ジュシセイ</t>
    </rPh>
    <phoneticPr fontId="15"/>
  </si>
  <si>
    <t>四角,44</t>
    <rPh sb="0" eb="2">
      <t>シカク</t>
    </rPh>
    <phoneticPr fontId="15"/>
  </si>
  <si>
    <t>EM-IE電線</t>
    <rPh sb="5" eb="7">
      <t>デンセン</t>
    </rPh>
    <phoneticPr fontId="15"/>
  </si>
  <si>
    <t>2.0(PF内)</t>
    <rPh sb="6" eb="7">
      <t>ナイ</t>
    </rPh>
    <phoneticPr fontId="15"/>
  </si>
  <si>
    <t>ｺﾝｾﾝﾄ</t>
    <phoneticPr fontId="15"/>
  </si>
  <si>
    <t>壁埋込</t>
    <rPh sb="0" eb="3">
      <t>カベウメコミ</t>
    </rPh>
    <phoneticPr fontId="15"/>
  </si>
  <si>
    <t>2P15A×2 E極付</t>
    <rPh sb="9" eb="10">
      <t>キョク</t>
    </rPh>
    <rPh sb="10" eb="11">
      <t>ツ</t>
    </rPh>
    <phoneticPr fontId="15"/>
  </si>
  <si>
    <t>2P15A×1 E極付 E端子付</t>
    <rPh sb="9" eb="10">
      <t>キョク</t>
    </rPh>
    <rPh sb="10" eb="11">
      <t>ツ</t>
    </rPh>
    <rPh sb="13" eb="16">
      <t>タンシツ</t>
    </rPh>
    <phoneticPr fontId="15"/>
  </si>
  <si>
    <t>2P15A×2 E極付 E端子付</t>
    <rPh sb="9" eb="10">
      <t>キョク</t>
    </rPh>
    <rPh sb="10" eb="11">
      <t>ツ</t>
    </rPh>
    <rPh sb="13" eb="16">
      <t>タンシツ</t>
    </rPh>
    <phoneticPr fontId="15"/>
  </si>
  <si>
    <t>2P15A×2 E極付 鍵付</t>
    <rPh sb="9" eb="10">
      <t>キョク</t>
    </rPh>
    <rPh sb="10" eb="11">
      <t>ツ</t>
    </rPh>
    <rPh sb="12" eb="14">
      <t>カギツ</t>
    </rPh>
    <phoneticPr fontId="15"/>
  </si>
  <si>
    <t>床埋込</t>
    <rPh sb="0" eb="1">
      <t>ユカ</t>
    </rPh>
    <rPh sb="1" eb="3">
      <t>ウメコミ</t>
    </rPh>
    <phoneticPr fontId="15"/>
  </si>
  <si>
    <t>防雨 2P15A×2 E極付 鍵付</t>
    <rPh sb="0" eb="2">
      <t>ボウウ</t>
    </rPh>
    <rPh sb="12" eb="13">
      <t>キョク</t>
    </rPh>
    <rPh sb="13" eb="14">
      <t>ツ</t>
    </rPh>
    <rPh sb="15" eb="17">
      <t>カギツ</t>
    </rPh>
    <phoneticPr fontId="15"/>
  </si>
  <si>
    <t>ﾊｰﾈｽｼﾞｮｲﾝﾄﾎﾞｯｸｽ</t>
    <phoneticPr fontId="15"/>
  </si>
  <si>
    <t>2分岐</t>
    <rPh sb="1" eb="3">
      <t>ブンキ</t>
    </rPh>
    <phoneticPr fontId="15"/>
  </si>
  <si>
    <t>4分岐</t>
    <rPh sb="1" eb="3">
      <t>ブンキ</t>
    </rPh>
    <phoneticPr fontId="15"/>
  </si>
  <si>
    <t>OAﾀｯﾌﾟ</t>
    <phoneticPr fontId="15"/>
  </si>
  <si>
    <t>4個口　5ｍ</t>
    <rPh sb="1" eb="3">
      <t>コグチ</t>
    </rPh>
    <phoneticPr fontId="15"/>
  </si>
  <si>
    <t>ｶｯﾄﾘﾚｰ</t>
    <phoneticPr fontId="15"/>
  </si>
  <si>
    <t>防災照明設備</t>
    <rPh sb="0" eb="6">
      <t>ボウサイショウメイセツビ</t>
    </rPh>
    <phoneticPr fontId="15"/>
  </si>
  <si>
    <t>2.0-2C(PF内)</t>
    <rPh sb="9" eb="10">
      <t>ナイ</t>
    </rPh>
    <phoneticPr fontId="51"/>
  </si>
  <si>
    <t>2.0-2C(ｺﾛｶﾞｼ)</t>
    <phoneticPr fontId="51"/>
  </si>
  <si>
    <t>EM-AEｹｰﾌﾞﾙ</t>
    <phoneticPr fontId="15"/>
  </si>
  <si>
    <t>1.2-4C(PF内)</t>
    <rPh sb="9" eb="10">
      <t>ナイ</t>
    </rPh>
    <phoneticPr fontId="51"/>
  </si>
  <si>
    <t>1.2-4C(ｺﾛｶﾞｼ)</t>
    <phoneticPr fontId="51"/>
  </si>
  <si>
    <t>LED非常照明器具</t>
    <rPh sb="3" eb="9">
      <t>ヒジョウショウメイキグ</t>
    </rPh>
    <phoneticPr fontId="15"/>
  </si>
  <si>
    <t>d09</t>
    <phoneticPr fontId="15"/>
  </si>
  <si>
    <t>d13</t>
    <phoneticPr fontId="15"/>
  </si>
  <si>
    <t>f69</t>
    <phoneticPr fontId="15"/>
  </si>
  <si>
    <t>e30</t>
    <phoneticPr fontId="15"/>
  </si>
  <si>
    <t>e30H</t>
    <phoneticPr fontId="15"/>
  </si>
  <si>
    <t>避難口誘導灯</t>
    <rPh sb="0" eb="6">
      <t>ヒナングチユウドウトウ</t>
    </rPh>
    <phoneticPr fontId="15"/>
  </si>
  <si>
    <t>a-C</t>
    <phoneticPr fontId="15"/>
  </si>
  <si>
    <t>通路誘導灯</t>
    <rPh sb="0" eb="5">
      <t>ツウロユウドウトウ</t>
    </rPh>
    <phoneticPr fontId="15"/>
  </si>
  <si>
    <t>b-C</t>
    <phoneticPr fontId="15"/>
  </si>
  <si>
    <t>c-C</t>
    <phoneticPr fontId="15"/>
  </si>
  <si>
    <t>F 音声点滅</t>
    <rPh sb="2" eb="6">
      <t>オンセイテンメツ</t>
    </rPh>
    <phoneticPr fontId="15"/>
  </si>
  <si>
    <t>誘導灯信号装置</t>
    <rPh sb="0" eb="7">
      <t>ユウドウトウシンゴウソウチ</t>
    </rPh>
    <phoneticPr fontId="15"/>
  </si>
  <si>
    <t>誘導音＋点滅用</t>
    <rPh sb="0" eb="3">
      <t>ユウドウオン</t>
    </rPh>
    <rPh sb="4" eb="7">
      <t>テンメツヨウ</t>
    </rPh>
    <phoneticPr fontId="15"/>
  </si>
  <si>
    <t>点滅装置</t>
    <rPh sb="0" eb="4">
      <t>テンメツソウチ</t>
    </rPh>
    <phoneticPr fontId="15"/>
  </si>
  <si>
    <t>2.0-2C(管内)</t>
    <rPh sb="7" eb="8">
      <t>カン</t>
    </rPh>
    <rPh sb="8" eb="9">
      <t>ナイ</t>
    </rPh>
    <phoneticPr fontId="51"/>
  </si>
  <si>
    <t>2.0-3C(管内)</t>
    <rPh sb="7" eb="8">
      <t>カン</t>
    </rPh>
    <rPh sb="8" eb="9">
      <t>ナイ</t>
    </rPh>
    <phoneticPr fontId="51"/>
  </si>
  <si>
    <t>d30H</t>
    <phoneticPr fontId="15"/>
  </si>
  <si>
    <t>a-BL</t>
    <phoneticPr fontId="15"/>
  </si>
  <si>
    <t>c-BL</t>
    <phoneticPr fontId="15"/>
  </si>
  <si>
    <t>構内交換・情報通信設備</t>
    <rPh sb="0" eb="4">
      <t>コウナイコウカン</t>
    </rPh>
    <rPh sb="5" eb="9">
      <t>ジョウホウツウシン</t>
    </rPh>
    <rPh sb="9" eb="11">
      <t>セツビ</t>
    </rPh>
    <phoneticPr fontId="15"/>
  </si>
  <si>
    <t>情報用ｱｳﾄﾚｯﾄ</t>
    <rPh sb="0" eb="3">
      <t>ジョウホウヨウ</t>
    </rPh>
    <phoneticPr fontId="15"/>
  </si>
  <si>
    <t>電話用ｱｳﾄﾚｯﾄ</t>
    <rPh sb="0" eb="3">
      <t>デンワヨウ</t>
    </rPh>
    <phoneticPr fontId="15"/>
  </si>
  <si>
    <t>ﾌﾛｱ情報用ｱｳﾄﾚｯﾄ</t>
    <rPh sb="3" eb="6">
      <t>ジョウホウヨウ</t>
    </rPh>
    <phoneticPr fontId="15"/>
  </si>
  <si>
    <t>ﾌﾛｱ電話用ｱｳﾄﾚｯﾄ</t>
    <rPh sb="3" eb="6">
      <t>デンワヨウ</t>
    </rPh>
    <phoneticPr fontId="15"/>
  </si>
  <si>
    <t>RJ45</t>
    <phoneticPr fontId="15"/>
  </si>
  <si>
    <t>RJ11</t>
    <phoneticPr fontId="15"/>
  </si>
  <si>
    <t>端子盤</t>
    <rPh sb="0" eb="3">
      <t>タンシバン</t>
    </rPh>
    <phoneticPr fontId="15"/>
  </si>
  <si>
    <t>T-B1-1</t>
    <phoneticPr fontId="15"/>
  </si>
  <si>
    <t>T-B1-2</t>
  </si>
  <si>
    <t>T-B1-3</t>
  </si>
  <si>
    <t>T-B1-4</t>
  </si>
  <si>
    <t>ﾌﾛｱｺﾝｾﾝﾄ</t>
    <phoneticPr fontId="15"/>
  </si>
  <si>
    <t>ｽｸｴｱ大型</t>
    <rPh sb="4" eb="6">
      <t>オオガタ</t>
    </rPh>
    <phoneticPr fontId="15"/>
  </si>
  <si>
    <t>T-1-1</t>
    <phoneticPr fontId="15"/>
  </si>
  <si>
    <t>T-1-3</t>
  </si>
  <si>
    <t>T-2-1</t>
    <phoneticPr fontId="15"/>
  </si>
  <si>
    <t>T-2-3</t>
  </si>
  <si>
    <t>T-2-4</t>
  </si>
  <si>
    <t>T-2-5</t>
  </si>
  <si>
    <t>T-3-1</t>
    <phoneticPr fontId="15"/>
  </si>
  <si>
    <t>HIVE36(露出)</t>
    <phoneticPr fontId="15"/>
  </si>
  <si>
    <t>EM-S-5C-FBｹｰﾌﾞﾙ</t>
  </si>
  <si>
    <t>EM-S-7C-FBｹｰﾌﾞﾙ</t>
    <phoneticPr fontId="15"/>
  </si>
  <si>
    <t>(PF内)</t>
    <rPh sb="3" eb="4">
      <t>ナイ</t>
    </rPh>
    <phoneticPr fontId="48"/>
  </si>
  <si>
    <t>(ｺﾛｶﾞｼ)</t>
  </si>
  <si>
    <t>AU-2 20素子　SUS</t>
    <rPh sb="7" eb="9">
      <t>ソシ</t>
    </rPh>
    <phoneticPr fontId="15"/>
  </si>
  <si>
    <t>BS/110CS</t>
    <phoneticPr fontId="15"/>
  </si>
  <si>
    <t>ｱﾝﾃﾅﾏｽﾄ</t>
    <phoneticPr fontId="15"/>
  </si>
  <si>
    <t>ANT-2壁掛け型</t>
    <rPh sb="5" eb="7">
      <t>カベカ</t>
    </rPh>
    <rPh sb="8" eb="9">
      <t>ガタ</t>
    </rPh>
    <phoneticPr fontId="15"/>
  </si>
  <si>
    <t>ﾃﾚﾋﾞ端子</t>
    <rPh sb="4" eb="6">
      <t>タンシ</t>
    </rPh>
    <phoneticPr fontId="15"/>
  </si>
  <si>
    <t>SH-7F</t>
    <phoneticPr fontId="15"/>
  </si>
  <si>
    <t>4分配器</t>
    <rPh sb="1" eb="4">
      <t>ブンパイキ</t>
    </rPh>
    <phoneticPr fontId="15"/>
  </si>
  <si>
    <t>6分配器</t>
    <rPh sb="1" eb="3">
      <t>ブンパイ</t>
    </rPh>
    <rPh sb="3" eb="4">
      <t>キ</t>
    </rPh>
    <phoneticPr fontId="15"/>
  </si>
  <si>
    <t>分配（混合）器</t>
    <rPh sb="0" eb="2">
      <t>ブンパイ</t>
    </rPh>
    <rPh sb="3" eb="5">
      <t>コンゴウ</t>
    </rPh>
    <rPh sb="6" eb="7">
      <t>キ</t>
    </rPh>
    <phoneticPr fontId="15"/>
  </si>
  <si>
    <t>増幅器</t>
    <rPh sb="0" eb="3">
      <t>ゾウフクキ</t>
    </rPh>
    <phoneticPr fontId="15"/>
  </si>
  <si>
    <t>SH・UF-1</t>
    <phoneticPr fontId="15"/>
  </si>
  <si>
    <t>SH-M</t>
    <phoneticPr fontId="15"/>
  </si>
  <si>
    <t>HIVE28(露出)</t>
    <phoneticPr fontId="15"/>
  </si>
  <si>
    <t>1.2-2C(PF内)</t>
    <rPh sb="9" eb="10">
      <t>ナイ</t>
    </rPh>
    <phoneticPr fontId="15"/>
  </si>
  <si>
    <t>1.2-2C(ｺﾛｶﾞｼ)</t>
    <phoneticPr fontId="15"/>
  </si>
  <si>
    <t>1.2-3C(PF内)</t>
    <rPh sb="9" eb="10">
      <t>ナイ</t>
    </rPh>
    <phoneticPr fontId="15"/>
  </si>
  <si>
    <t>トイレ呼出表示機</t>
    <rPh sb="3" eb="5">
      <t>ヨビダシ</t>
    </rPh>
    <rPh sb="5" eb="8">
      <t>ヒョウジキ</t>
    </rPh>
    <phoneticPr fontId="15"/>
  </si>
  <si>
    <t>復旧釦</t>
    <rPh sb="0" eb="3">
      <t>フッキュウボタン</t>
    </rPh>
    <phoneticPr fontId="15"/>
  </si>
  <si>
    <t>トイレ押釦</t>
    <rPh sb="3" eb="4">
      <t>オ</t>
    </rPh>
    <rPh sb="4" eb="5">
      <t>ボタン</t>
    </rPh>
    <phoneticPr fontId="15"/>
  </si>
  <si>
    <t>表示灯</t>
    <rPh sb="0" eb="3">
      <t>ヒョウジトウ</t>
    </rPh>
    <phoneticPr fontId="15"/>
  </si>
  <si>
    <t>インターホン</t>
    <phoneticPr fontId="15"/>
  </si>
  <si>
    <t>音声案内装置</t>
    <rPh sb="0" eb="6">
      <t>オンセイアンナイソウチ</t>
    </rPh>
    <phoneticPr fontId="15"/>
  </si>
  <si>
    <t>5窓</t>
    <rPh sb="1" eb="2">
      <t>マド</t>
    </rPh>
    <phoneticPr fontId="15"/>
  </si>
  <si>
    <t>ヒモ付き</t>
    <rPh sb="2" eb="3">
      <t>ツ</t>
    </rPh>
    <phoneticPr fontId="15"/>
  </si>
  <si>
    <t>増設親機</t>
    <rPh sb="0" eb="4">
      <t>ゾウセツオヤキ</t>
    </rPh>
    <phoneticPr fontId="15"/>
  </si>
  <si>
    <t>EM-HPｹｰﾌﾞﾙ</t>
    <phoneticPr fontId="15"/>
  </si>
  <si>
    <t>1.2-3C(ｺﾛｶﾞｼ)</t>
    <phoneticPr fontId="15"/>
  </si>
  <si>
    <t>1.2-5P(PF内)</t>
    <rPh sb="9" eb="10">
      <t>ナイ</t>
    </rPh>
    <phoneticPr fontId="15"/>
  </si>
  <si>
    <t>1.2-5P(ｺﾛｶﾞｼ)</t>
    <phoneticPr fontId="15"/>
  </si>
  <si>
    <t>1.2-20P(ｺﾛｶﾞｼ)</t>
    <phoneticPr fontId="15"/>
  </si>
  <si>
    <t>1.2-20P(PF内)</t>
    <rPh sb="10" eb="11">
      <t>ナイ</t>
    </rPh>
    <phoneticPr fontId="15"/>
  </si>
  <si>
    <t>非常業務放送架</t>
    <rPh sb="0" eb="6">
      <t>ヒジョウギョウムホウソウ</t>
    </rPh>
    <rPh sb="6" eb="7">
      <t>カ</t>
    </rPh>
    <phoneticPr fontId="15"/>
  </si>
  <si>
    <t>ｽﾋﾟｰｶｰ</t>
    <phoneticPr fontId="15"/>
  </si>
  <si>
    <t>天井埋込型</t>
    <rPh sb="0" eb="4">
      <t>テンジョウウメコミ</t>
    </rPh>
    <rPh sb="4" eb="5">
      <t>ガタ</t>
    </rPh>
    <phoneticPr fontId="15"/>
  </si>
  <si>
    <t>天井埋込型　ATT付</t>
    <rPh sb="0" eb="4">
      <t>テンジョウウメコミ</t>
    </rPh>
    <rPh sb="4" eb="5">
      <t>ガタ</t>
    </rPh>
    <rPh sb="9" eb="10">
      <t>ツキ</t>
    </rPh>
    <phoneticPr fontId="15"/>
  </si>
  <si>
    <t>防滴型</t>
    <rPh sb="0" eb="3">
      <t>ボウテキガタ</t>
    </rPh>
    <phoneticPr fontId="15"/>
  </si>
  <si>
    <t>壁掛型　ATT付</t>
    <rPh sb="0" eb="2">
      <t>カベカ</t>
    </rPh>
    <rPh sb="2" eb="3">
      <t>ガタ</t>
    </rPh>
    <rPh sb="7" eb="8">
      <t>ツキ</t>
    </rPh>
    <phoneticPr fontId="15"/>
  </si>
  <si>
    <t>ｱｯﾃﾈｰﾀｰ</t>
    <phoneticPr fontId="15"/>
  </si>
  <si>
    <t>39(露出)</t>
    <rPh sb="3" eb="5">
      <t>ロシュツ</t>
    </rPh>
    <phoneticPr fontId="51"/>
  </si>
  <si>
    <t>1.2-20P(管内)</t>
    <rPh sb="8" eb="9">
      <t>カン</t>
    </rPh>
    <rPh sb="9" eb="10">
      <t>ナイ</t>
    </rPh>
    <phoneticPr fontId="15"/>
  </si>
  <si>
    <t>1.2-5P(管内)</t>
    <rPh sb="7" eb="8">
      <t>カン</t>
    </rPh>
    <rPh sb="8" eb="9">
      <t>ナイ</t>
    </rPh>
    <phoneticPr fontId="15"/>
  </si>
  <si>
    <t>非常業務遠隔操作器</t>
    <rPh sb="0" eb="9">
      <t>ヒジョウギョウムエンカクソウサキ</t>
    </rPh>
    <phoneticPr fontId="15"/>
  </si>
  <si>
    <t>壁掛型　</t>
    <rPh sb="0" eb="2">
      <t>カベカ</t>
    </rPh>
    <rPh sb="2" eb="3">
      <t>ガタ</t>
    </rPh>
    <phoneticPr fontId="15"/>
  </si>
  <si>
    <t>全天候型</t>
    <rPh sb="0" eb="4">
      <t>ゼンテンコウガタ</t>
    </rPh>
    <phoneticPr fontId="15"/>
  </si>
  <si>
    <t>ﾘﾓｰﾄﾏｲｸ</t>
    <phoneticPr fontId="15"/>
  </si>
  <si>
    <t>20回線</t>
    <rPh sb="2" eb="4">
      <t>カイセン</t>
    </rPh>
    <phoneticPr fontId="15"/>
  </si>
  <si>
    <t>EM-UTPｹｰﾌﾞﾙ</t>
    <phoneticPr fontId="15"/>
  </si>
  <si>
    <t>cate5e-4P(ｺﾛｶﾞｼ)</t>
    <phoneticPr fontId="15"/>
  </si>
  <si>
    <t>監視カメラ主装置</t>
    <rPh sb="0" eb="2">
      <t>カンシ</t>
    </rPh>
    <rPh sb="5" eb="8">
      <t>シュソウチ</t>
    </rPh>
    <phoneticPr fontId="15"/>
  </si>
  <si>
    <t>録画装置含む</t>
    <rPh sb="0" eb="4">
      <t>ロクガソウチ</t>
    </rPh>
    <rPh sb="4" eb="5">
      <t>フク</t>
    </rPh>
    <phoneticPr fontId="15"/>
  </si>
  <si>
    <t>ドーム型ネットワークカメラ</t>
    <rPh sb="3" eb="4">
      <t>ガタ</t>
    </rPh>
    <phoneticPr fontId="15"/>
  </si>
  <si>
    <t>屋内用</t>
    <rPh sb="0" eb="3">
      <t>オクナイヨウ</t>
    </rPh>
    <phoneticPr fontId="15"/>
  </si>
  <si>
    <t>19(露出)</t>
    <rPh sb="3" eb="5">
      <t>ロシュツ</t>
    </rPh>
    <phoneticPr fontId="51"/>
  </si>
  <si>
    <t>赤外ネットワークカメラ</t>
    <rPh sb="0" eb="2">
      <t>セキガイ</t>
    </rPh>
    <phoneticPr fontId="15"/>
  </si>
  <si>
    <t>屋外</t>
    <rPh sb="0" eb="2">
      <t>オクガイ</t>
    </rPh>
    <phoneticPr fontId="15"/>
  </si>
  <si>
    <t>屋外ポール取付</t>
    <rPh sb="0" eb="2">
      <t>オクガイ</t>
    </rPh>
    <rPh sb="5" eb="7">
      <t>トリツケ</t>
    </rPh>
    <phoneticPr fontId="15"/>
  </si>
  <si>
    <t>試験調整費</t>
    <rPh sb="0" eb="5">
      <t>シケンチョウセイヒ</t>
    </rPh>
    <phoneticPr fontId="15"/>
  </si>
  <si>
    <t>ﾈｯﾄﾜｰｸ調整費含む</t>
    <rPh sb="6" eb="9">
      <t>チョウセイヒ</t>
    </rPh>
    <rPh sb="9" eb="10">
      <t>フク</t>
    </rPh>
    <phoneticPr fontId="15"/>
  </si>
  <si>
    <t>28(隠蔽)</t>
    <rPh sb="3" eb="5">
      <t>インペイ</t>
    </rPh>
    <phoneticPr fontId="51"/>
  </si>
  <si>
    <t>1.2-10P(PF内)</t>
    <rPh sb="10" eb="11">
      <t>ナイ</t>
    </rPh>
    <phoneticPr fontId="15"/>
  </si>
  <si>
    <t>1.2-10P(ｺﾛｶﾞｼ)</t>
    <phoneticPr fontId="15"/>
  </si>
  <si>
    <t>防災監視盤</t>
    <rPh sb="0" eb="5">
      <t>ボウサイカンシバン</t>
    </rPh>
    <phoneticPr fontId="15"/>
  </si>
  <si>
    <t>P型1級</t>
    <rPh sb="1" eb="2">
      <t>ガタ</t>
    </rPh>
    <rPh sb="3" eb="4">
      <t>キュウ</t>
    </rPh>
    <phoneticPr fontId="15"/>
  </si>
  <si>
    <t>火災通報装置</t>
    <rPh sb="0" eb="6">
      <t>カサイツウホウソウチ</t>
    </rPh>
    <phoneticPr fontId="15"/>
  </si>
  <si>
    <t>専用電話機</t>
    <rPh sb="0" eb="5">
      <t>センヨウデンワキ</t>
    </rPh>
    <phoneticPr fontId="15"/>
  </si>
  <si>
    <t>火災通報用</t>
    <rPh sb="0" eb="5">
      <t>カサイツウホウヨウ</t>
    </rPh>
    <phoneticPr fontId="15"/>
  </si>
  <si>
    <t>光電式スポット型感知器</t>
    <rPh sb="0" eb="3">
      <t>コウデンシキ</t>
    </rPh>
    <rPh sb="7" eb="8">
      <t>ガタ</t>
    </rPh>
    <rPh sb="8" eb="11">
      <t>カンチキ</t>
    </rPh>
    <phoneticPr fontId="15"/>
  </si>
  <si>
    <t>2種</t>
    <rPh sb="1" eb="2">
      <t>シュ</t>
    </rPh>
    <phoneticPr fontId="15"/>
  </si>
  <si>
    <t>3種</t>
    <rPh sb="1" eb="2">
      <t>シュ</t>
    </rPh>
    <phoneticPr fontId="15"/>
  </si>
  <si>
    <t>作動式スポット型感知器</t>
    <rPh sb="0" eb="2">
      <t>サドウ</t>
    </rPh>
    <rPh sb="2" eb="3">
      <t>シキ</t>
    </rPh>
    <rPh sb="7" eb="8">
      <t>ガタ</t>
    </rPh>
    <rPh sb="8" eb="11">
      <t>カンチキ</t>
    </rPh>
    <phoneticPr fontId="15"/>
  </si>
  <si>
    <t>2種　防水型</t>
    <rPh sb="1" eb="2">
      <t>シュ</t>
    </rPh>
    <rPh sb="3" eb="6">
      <t>ボウスイガタ</t>
    </rPh>
    <phoneticPr fontId="15"/>
  </si>
  <si>
    <t>定温式スポット型感知器</t>
    <rPh sb="0" eb="2">
      <t>テイオン</t>
    </rPh>
    <rPh sb="2" eb="3">
      <t>シキ</t>
    </rPh>
    <rPh sb="7" eb="8">
      <t>ガタ</t>
    </rPh>
    <rPh sb="8" eb="11">
      <t>カンチキ</t>
    </rPh>
    <phoneticPr fontId="15"/>
  </si>
  <si>
    <t>1種　70℃防水</t>
    <rPh sb="1" eb="2">
      <t>シュ</t>
    </rPh>
    <rPh sb="6" eb="8">
      <t>ボウスイ</t>
    </rPh>
    <phoneticPr fontId="15"/>
  </si>
  <si>
    <t>機器収容箱</t>
    <rPh sb="0" eb="5">
      <t>キキシュウヨウバコ</t>
    </rPh>
    <phoneticPr fontId="15"/>
  </si>
  <si>
    <t>消火栓組込</t>
    <rPh sb="0" eb="3">
      <t>ショウカセン</t>
    </rPh>
    <rPh sb="3" eb="5">
      <t>クミコ</t>
    </rPh>
    <phoneticPr fontId="15"/>
  </si>
  <si>
    <t>自動報知立会検査</t>
    <rPh sb="0" eb="4">
      <t>ジドウホウチ</t>
    </rPh>
    <rPh sb="4" eb="6">
      <t>タチアイ</t>
    </rPh>
    <rPh sb="6" eb="8">
      <t>ケンサ</t>
    </rPh>
    <phoneticPr fontId="15"/>
  </si>
  <si>
    <t>1.2-2C(管内)</t>
    <rPh sb="7" eb="8">
      <t>カン</t>
    </rPh>
    <rPh sb="8" eb="9">
      <t>ナイ</t>
    </rPh>
    <phoneticPr fontId="15"/>
  </si>
  <si>
    <t>副受信機</t>
    <rPh sb="0" eb="4">
      <t>フクジュシンキ</t>
    </rPh>
    <phoneticPr fontId="15"/>
  </si>
  <si>
    <t>消火栓組込 防滴型(ｽﾃﾝﾚｽ製)</t>
    <rPh sb="0" eb="3">
      <t>ショウカセン</t>
    </rPh>
    <rPh sb="3" eb="5">
      <t>クミコ</t>
    </rPh>
    <rPh sb="6" eb="9">
      <t>ボウテキガタ</t>
    </rPh>
    <rPh sb="15" eb="16">
      <t>セイ</t>
    </rPh>
    <phoneticPr fontId="15"/>
  </si>
  <si>
    <t>自動閉鎖装置</t>
    <rPh sb="0" eb="6">
      <t>ジドウヘイサソウチ</t>
    </rPh>
    <phoneticPr fontId="15"/>
  </si>
  <si>
    <t>ﾗｯﾁ式</t>
    <rPh sb="3" eb="4">
      <t>シキ</t>
    </rPh>
    <phoneticPr fontId="15"/>
  </si>
  <si>
    <t>回</t>
    <rPh sb="0" eb="1">
      <t>カイ</t>
    </rPh>
    <phoneticPr fontId="15"/>
  </si>
  <si>
    <t>cat5e-4P(PF内)</t>
    <rPh sb="11" eb="12">
      <t>ナイ</t>
    </rPh>
    <phoneticPr fontId="15"/>
  </si>
  <si>
    <t>cat5e-4P(ｺﾛｶﾞｼ)</t>
    <phoneticPr fontId="15"/>
  </si>
  <si>
    <t>0.9-3P(PF内)</t>
    <rPh sb="9" eb="10">
      <t>ナイ</t>
    </rPh>
    <phoneticPr fontId="15"/>
  </si>
  <si>
    <t>0.9-3P(ｺﾛｶﾞｼ)</t>
    <phoneticPr fontId="15"/>
  </si>
  <si>
    <t>0.9-5P(PF内)</t>
    <rPh sb="9" eb="10">
      <t>ナイ</t>
    </rPh>
    <phoneticPr fontId="15"/>
  </si>
  <si>
    <t>0.9-5P(ｺﾛｶﾞｼ)</t>
    <phoneticPr fontId="15"/>
  </si>
  <si>
    <t>cat6-4P(PF内)</t>
    <rPh sb="10" eb="11">
      <t>ナイ</t>
    </rPh>
    <phoneticPr fontId="15"/>
  </si>
  <si>
    <t>同軸ｹｰﾌﾞﾙ</t>
    <rPh sb="0" eb="2">
      <t>ドウジク</t>
    </rPh>
    <phoneticPr fontId="15"/>
  </si>
  <si>
    <t>音響ｹｰﾌﾞﾙ</t>
    <rPh sb="0" eb="2">
      <t>オンキョウ</t>
    </rPh>
    <phoneticPr fontId="15"/>
  </si>
  <si>
    <t>AVｹｰﾌﾞﾙ</t>
    <phoneticPr fontId="15"/>
  </si>
  <si>
    <t>電線</t>
    <rPh sb="0" eb="2">
      <t>デンセン</t>
    </rPh>
    <phoneticPr fontId="15"/>
  </si>
  <si>
    <t>5CFB-EM(PF内)</t>
    <rPh sb="10" eb="11">
      <t>ナイ</t>
    </rPh>
    <phoneticPr fontId="15"/>
  </si>
  <si>
    <t>4S6-EM(PF内)</t>
    <rPh sb="9" eb="10">
      <t>ナイ</t>
    </rPh>
    <phoneticPr fontId="15"/>
  </si>
  <si>
    <t>4E5-EM(PF内)</t>
    <rPh sb="9" eb="10">
      <t>ナイ</t>
    </rPh>
    <phoneticPr fontId="15"/>
  </si>
  <si>
    <t>HDMI(PF内)</t>
    <rPh sb="7" eb="8">
      <t>ナイ</t>
    </rPh>
    <phoneticPr fontId="15"/>
  </si>
  <si>
    <t>1.2-2P(PF内)</t>
    <rPh sb="9" eb="10">
      <t>ナイ</t>
    </rPh>
    <phoneticPr fontId="15"/>
  </si>
  <si>
    <t>EM-IE2.0(PF内)</t>
    <rPh sb="11" eb="12">
      <t>ナイ</t>
    </rPh>
    <phoneticPr fontId="15"/>
  </si>
  <si>
    <t>本会議場</t>
    <rPh sb="0" eb="4">
      <t>ホンカイギジョウ</t>
    </rPh>
    <phoneticPr fontId="15"/>
  </si>
  <si>
    <t>全員協議会室</t>
    <rPh sb="0" eb="6">
      <t>ゼンインキョウギカイシツ</t>
    </rPh>
    <phoneticPr fontId="15"/>
  </si>
  <si>
    <t>イベント音響</t>
    <rPh sb="4" eb="6">
      <t>オンキョウ</t>
    </rPh>
    <phoneticPr fontId="15"/>
  </si>
  <si>
    <t>HIVE16(露出)</t>
    <phoneticPr fontId="15"/>
  </si>
  <si>
    <t>HIVE42(露出)</t>
    <phoneticPr fontId="15"/>
  </si>
  <si>
    <t>1.25-1P(管内)</t>
    <rPh sb="8" eb="10">
      <t>カンナイ</t>
    </rPh>
    <phoneticPr fontId="15"/>
  </si>
  <si>
    <t>cat5e-4P(管内)</t>
    <rPh sb="9" eb="10">
      <t>カン</t>
    </rPh>
    <rPh sb="10" eb="11">
      <t>ナイ</t>
    </rPh>
    <phoneticPr fontId="15"/>
  </si>
  <si>
    <t>1.25-2C(管内)</t>
    <rPh sb="8" eb="10">
      <t>カンナイ</t>
    </rPh>
    <phoneticPr fontId="15"/>
  </si>
  <si>
    <t>60(管内)</t>
    <rPh sb="3" eb="5">
      <t>カンナイ</t>
    </rPh>
    <phoneticPr fontId="15"/>
  </si>
  <si>
    <t>専用ｹｰﾌﾞﾙ</t>
    <rPh sb="0" eb="2">
      <t>センヨウ</t>
    </rPh>
    <phoneticPr fontId="15"/>
  </si>
  <si>
    <t>3.5-1C(管内)</t>
    <rPh sb="7" eb="9">
      <t>カンナイ</t>
    </rPh>
    <phoneticPr fontId="15"/>
  </si>
  <si>
    <t>地下階</t>
    <rPh sb="0" eb="2">
      <t>チカ</t>
    </rPh>
    <rPh sb="2" eb="3">
      <t>カイ</t>
    </rPh>
    <phoneticPr fontId="15"/>
  </si>
  <si>
    <t>地上階</t>
    <rPh sb="0" eb="2">
      <t>チジョウ</t>
    </rPh>
    <rPh sb="2" eb="3">
      <t>カイ</t>
    </rPh>
    <phoneticPr fontId="15"/>
  </si>
  <si>
    <t>銅線</t>
    <rPh sb="0" eb="2">
      <t>ドウセン</t>
    </rPh>
    <phoneticPr fontId="15"/>
  </si>
  <si>
    <t>2.0×13</t>
    <phoneticPr fontId="15"/>
  </si>
  <si>
    <t>IV5.5</t>
    <phoneticPr fontId="15"/>
  </si>
  <si>
    <t>銅クロムめっき</t>
  </si>
  <si>
    <t>溶融亜鉛めっき　7.5m</t>
    <rPh sb="0" eb="2">
      <t>ヨウユウ</t>
    </rPh>
    <rPh sb="2" eb="4">
      <t>アエン</t>
    </rPh>
    <phoneticPr fontId="48"/>
  </si>
  <si>
    <t>鉄溶融亜鉛めっき製</t>
  </si>
  <si>
    <t>貼付型　</t>
  </si>
  <si>
    <t>黄銅製</t>
  </si>
  <si>
    <t>ﾊﾟﾗﾍﾟｯﾄ用</t>
    <rPh sb="7" eb="8">
      <t>ヨウ</t>
    </rPh>
    <phoneticPr fontId="48"/>
  </si>
  <si>
    <t xml:space="preserve">
1端子・PC付　TB-SS1A</t>
  </si>
  <si>
    <t>露出型　SUS製</t>
  </si>
  <si>
    <t>φ14×1500</t>
  </si>
  <si>
    <t>φ14×300</t>
  </si>
  <si>
    <t>2.0-10C(管内)</t>
    <rPh sb="8" eb="10">
      <t>カンナイ</t>
    </rPh>
    <phoneticPr fontId="48"/>
  </si>
  <si>
    <t>2.0-10C(ｺﾛｶﾞｼ)</t>
    <phoneticPr fontId="48"/>
  </si>
  <si>
    <t>ﾊﾞｯｸﾎｳ0.13㎥</t>
    <phoneticPr fontId="15"/>
  </si>
  <si>
    <t>発電機設備</t>
    <rPh sb="0" eb="5">
      <t>ハツデンキセツビ</t>
    </rPh>
    <phoneticPr fontId="15"/>
  </si>
  <si>
    <t>避難施設</t>
    <rPh sb="0" eb="4">
      <t>ヒナンシセツ</t>
    </rPh>
    <phoneticPr fontId="15"/>
  </si>
  <si>
    <t>複合庁舎</t>
    <rPh sb="0" eb="4">
      <t>フクゴウチョウシャ</t>
    </rPh>
    <phoneticPr fontId="15"/>
  </si>
  <si>
    <t>公共品番:K1-LRS11-1</t>
    <rPh sb="0" eb="4">
      <t>コウキョウヒンバン</t>
    </rPh>
    <phoneticPr fontId="15"/>
  </si>
  <si>
    <t>公共品番:K1-LRS11-2</t>
    <rPh sb="0" eb="4">
      <t>コウキョウヒンバン</t>
    </rPh>
    <phoneticPr fontId="15"/>
  </si>
  <si>
    <t>公共品番:K1-LSS11-3</t>
    <rPh sb="0" eb="4">
      <t>コウキョウヒンバン</t>
    </rPh>
    <phoneticPr fontId="15"/>
  </si>
  <si>
    <t>公共品番:SH1-FBF-20-BL</t>
    <rPh sb="0" eb="4">
      <t>コウキョウヒンバン</t>
    </rPh>
    <phoneticPr fontId="15"/>
  </si>
  <si>
    <t>公共品番:SH1-FBF-20-C</t>
    <rPh sb="0" eb="4">
      <t>コウキョウヒンバン</t>
    </rPh>
    <phoneticPr fontId="15"/>
  </si>
  <si>
    <t>公共品番:ST1-FSF-23-BL</t>
    <rPh sb="0" eb="4">
      <t>コウキョウヒンバン</t>
    </rPh>
    <phoneticPr fontId="15"/>
  </si>
  <si>
    <t>公共品番:ST1-FBF-22-C</t>
    <rPh sb="0" eb="4">
      <t>コウキョウヒンバン</t>
    </rPh>
    <phoneticPr fontId="15"/>
  </si>
  <si>
    <t>公共品番:ST1-FSF-23-C</t>
    <rPh sb="0" eb="4">
      <t>コウキョウヒンバン</t>
    </rPh>
    <phoneticPr fontId="15"/>
  </si>
  <si>
    <t>公共品番:SH1-FBF20AF-BH</t>
    <rPh sb="0" eb="4">
      <t>コウキョウヒンバン</t>
    </rPh>
    <phoneticPr fontId="15"/>
  </si>
  <si>
    <t>公共品番:DS1-N</t>
    <rPh sb="0" eb="4">
      <t>コウキョウヒンバン</t>
    </rPh>
    <phoneticPr fontId="15"/>
  </si>
  <si>
    <t>SC4Hi-5 V0</t>
    <phoneticPr fontId="15"/>
  </si>
  <si>
    <t>SC4Hi-5 V3</t>
    <phoneticPr fontId="15"/>
  </si>
  <si>
    <t>cate5e-4P(PF内)</t>
    <rPh sb="12" eb="13">
      <t>ナイ</t>
    </rPh>
    <phoneticPr fontId="15"/>
  </si>
  <si>
    <t>P型1級 40回線</t>
    <rPh sb="1" eb="2">
      <t>ガタ</t>
    </rPh>
    <rPh sb="3" eb="4">
      <t>キュウ</t>
    </rPh>
    <rPh sb="7" eb="9">
      <t>カイセン</t>
    </rPh>
    <phoneticPr fontId="15"/>
  </si>
  <si>
    <t>P型1級 40回線</t>
    <rPh sb="1" eb="2">
      <t>ガタ</t>
    </rPh>
    <rPh sb="3" eb="4">
      <t>キュウ</t>
    </rPh>
    <phoneticPr fontId="15"/>
  </si>
  <si>
    <t>EM-FCPEE-ｹｰﾌﾞﾙ</t>
    <phoneticPr fontId="15"/>
  </si>
  <si>
    <t>ﾌﾟﾙﾎﾞｯｸｽ</t>
    <phoneticPr fontId="52"/>
  </si>
  <si>
    <t>A 300×300×300 SUS WP</t>
    <phoneticPr fontId="52"/>
  </si>
  <si>
    <t>A 500×500×300 SUS WP</t>
    <phoneticPr fontId="52"/>
  </si>
  <si>
    <t>A 800×800×600 SUS WP</t>
    <phoneticPr fontId="52"/>
  </si>
  <si>
    <t>2.0-3C(管内)</t>
    <rPh sb="7" eb="9">
      <t>カンナイ</t>
    </rPh>
    <phoneticPr fontId="15"/>
  </si>
  <si>
    <t>2.0-2C(管内)</t>
    <rPh sb="7" eb="9">
      <t>カンナイ</t>
    </rPh>
    <phoneticPr fontId="15"/>
  </si>
  <si>
    <t>ANT-2自立型</t>
    <rPh sb="5" eb="8">
      <t>ジリツガタ</t>
    </rPh>
    <phoneticPr fontId="15"/>
  </si>
  <si>
    <t>輸送費含む</t>
    <rPh sb="0" eb="4">
      <t>ユソウヒフク</t>
    </rPh>
    <phoneticPr fontId="15"/>
  </si>
  <si>
    <t>機器費</t>
    <rPh sb="0" eb="3">
      <t>キキヒ</t>
    </rPh>
    <phoneticPr fontId="15"/>
  </si>
  <si>
    <t>工事費</t>
    <rPh sb="0" eb="3">
      <t>コウジヒ</t>
    </rPh>
    <phoneticPr fontId="15"/>
  </si>
  <si>
    <t>試験調整費含む</t>
    <rPh sb="0" eb="2">
      <t>シケン</t>
    </rPh>
    <rPh sb="2" eb="5">
      <t>チョウセイヒ</t>
    </rPh>
    <rPh sb="5" eb="6">
      <t>フク</t>
    </rPh>
    <phoneticPr fontId="15"/>
  </si>
  <si>
    <t>機器費</t>
    <rPh sb="0" eb="3">
      <t>キキヒ</t>
    </rPh>
    <phoneticPr fontId="52"/>
  </si>
  <si>
    <t>エンジニアリング費</t>
    <rPh sb="8" eb="9">
      <t>ヒ</t>
    </rPh>
    <phoneticPr fontId="15"/>
  </si>
  <si>
    <t>設置・調整費</t>
    <rPh sb="0" eb="2">
      <t>セッチ</t>
    </rPh>
    <rPh sb="3" eb="6">
      <t>チョウセイヒ</t>
    </rPh>
    <phoneticPr fontId="15"/>
  </si>
  <si>
    <t>HUB</t>
    <phoneticPr fontId="15"/>
  </si>
  <si>
    <t>16ﾎﾟｰﾄ　ボックス含む</t>
    <rPh sb="11" eb="12">
      <t>フク</t>
    </rPh>
    <phoneticPr fontId="15"/>
  </si>
  <si>
    <t>避難施設　記号G</t>
    <rPh sb="0" eb="4">
      <t>ヒナンシセツ</t>
    </rPh>
    <rPh sb="5" eb="7">
      <t>キゴウ</t>
    </rPh>
    <phoneticPr fontId="15"/>
  </si>
  <si>
    <t>面積按分</t>
    <rPh sb="0" eb="2">
      <t>メンセキ</t>
    </rPh>
    <rPh sb="2" eb="4">
      <t>アンブン</t>
    </rPh>
    <phoneticPr fontId="15"/>
  </si>
  <si>
    <t>EM-FCPEEｹｰﾌﾞﾙ</t>
    <phoneticPr fontId="15"/>
  </si>
  <si>
    <t>0.9-2P(ﾗｯｸ)</t>
    <phoneticPr fontId="15"/>
  </si>
  <si>
    <t>GPSｱﾝﾃﾅ</t>
    <phoneticPr fontId="15"/>
  </si>
  <si>
    <t>壁付け</t>
    <rPh sb="0" eb="2">
      <t>カベヅ</t>
    </rPh>
    <phoneticPr fontId="15"/>
  </si>
  <si>
    <t>基地局</t>
    <rPh sb="0" eb="3">
      <t>キチキョク</t>
    </rPh>
    <phoneticPr fontId="15"/>
  </si>
  <si>
    <t>無線式子時計</t>
    <rPh sb="0" eb="3">
      <t>ムセンシキ</t>
    </rPh>
    <rPh sb="3" eb="6">
      <t>コドケイ</t>
    </rPh>
    <phoneticPr fontId="15"/>
  </si>
  <si>
    <t>壁掛け型　３１０Φ</t>
    <rPh sb="0" eb="2">
      <t>カベカ</t>
    </rPh>
    <rPh sb="3" eb="4">
      <t>ガタ</t>
    </rPh>
    <phoneticPr fontId="15"/>
  </si>
  <si>
    <t>LED式デジタル時計</t>
    <rPh sb="3" eb="4">
      <t>シキ</t>
    </rPh>
    <rPh sb="8" eb="10">
      <t>ドケイ</t>
    </rPh>
    <phoneticPr fontId="15"/>
  </si>
  <si>
    <t>壁掛け型</t>
    <rPh sb="0" eb="2">
      <t>カベカ</t>
    </rPh>
    <rPh sb="3" eb="4">
      <t>ガタ</t>
    </rPh>
    <phoneticPr fontId="15"/>
  </si>
  <si>
    <t>時刻修正・表示操作ﾌﾟﾚｰﾄ</t>
    <rPh sb="0" eb="4">
      <t>ジコクシュウセイ</t>
    </rPh>
    <rPh sb="5" eb="9">
      <t>ヒョウジソウサ</t>
    </rPh>
    <phoneticPr fontId="15"/>
  </si>
  <si>
    <t>設備時計</t>
    <rPh sb="0" eb="4">
      <t>セツビドケイ</t>
    </rPh>
    <phoneticPr fontId="15"/>
  </si>
  <si>
    <t>0.9-2P(ｺﾛｶﾞｼ)</t>
    <phoneticPr fontId="15"/>
  </si>
  <si>
    <t>照明制御設備</t>
    <rPh sb="0" eb="4">
      <t>ショウメイセイギョ</t>
    </rPh>
    <rPh sb="4" eb="6">
      <t>セツビ</t>
    </rPh>
    <phoneticPr fontId="15"/>
  </si>
  <si>
    <t>2</t>
    <phoneticPr fontId="15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</si>
  <si>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</si>
  <si>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</si>
  <si>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</si>
  <si>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</si>
  <si>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</si>
  <si>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</si>
  <si>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</si>
  <si>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</si>
  <si>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</si>
  <si>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</si>
  <si>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</si>
  <si>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</si>
  <si>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</si>
  <si>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</si>
  <si>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</si>
  <si>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</si>
  <si>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</si>
  <si>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</si>
  <si>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3</t>
    <phoneticPr fontId="15"/>
  </si>
  <si>
    <t>4</t>
    <phoneticPr fontId="15"/>
  </si>
  <si>
    <t>5</t>
    <phoneticPr fontId="15"/>
  </si>
  <si>
    <t>6</t>
    <phoneticPr fontId="15"/>
  </si>
  <si>
    <t>7</t>
    <phoneticPr fontId="15"/>
  </si>
  <si>
    <t>8</t>
    <phoneticPr fontId="15"/>
  </si>
  <si>
    <t>9</t>
    <phoneticPr fontId="15"/>
  </si>
  <si>
    <t>10</t>
    <phoneticPr fontId="15"/>
  </si>
  <si>
    <t>11</t>
    <phoneticPr fontId="15"/>
  </si>
  <si>
    <t>12</t>
    <phoneticPr fontId="15"/>
  </si>
  <si>
    <t>13</t>
    <phoneticPr fontId="15"/>
  </si>
  <si>
    <t>14</t>
    <phoneticPr fontId="15"/>
  </si>
  <si>
    <t>15</t>
    <phoneticPr fontId="15"/>
  </si>
  <si>
    <t>16</t>
    <phoneticPr fontId="15"/>
  </si>
  <si>
    <t>17</t>
    <phoneticPr fontId="15"/>
  </si>
  <si>
    <t>18</t>
    <phoneticPr fontId="15"/>
  </si>
  <si>
    <t>20</t>
    <phoneticPr fontId="15"/>
  </si>
  <si>
    <t>19</t>
    <phoneticPr fontId="15"/>
  </si>
  <si>
    <t>75ｘ75ｘ3100ｘ3.2ｔ</t>
    <phoneticPr fontId="15"/>
  </si>
  <si>
    <t>防水鋳鉄管</t>
    <rPh sb="0" eb="5">
      <t>ボウスイチュウテツカン</t>
    </rPh>
    <phoneticPr fontId="52"/>
  </si>
  <si>
    <t>100Φ　L900</t>
    <phoneticPr fontId="52"/>
  </si>
  <si>
    <t>75Φ　L900</t>
    <phoneticPr fontId="52"/>
  </si>
  <si>
    <t>燃料充填費</t>
    <rPh sb="0" eb="2">
      <t>ネンリョウ</t>
    </rPh>
    <rPh sb="2" eb="4">
      <t>ジュウテン</t>
    </rPh>
    <rPh sb="4" eb="5">
      <t>ヒ</t>
    </rPh>
    <phoneticPr fontId="15"/>
  </si>
  <si>
    <t>軽油　地下階</t>
    <rPh sb="0" eb="2">
      <t>ケイユ</t>
    </rPh>
    <rPh sb="3" eb="6">
      <t>チカカイ</t>
    </rPh>
    <phoneticPr fontId="15"/>
  </si>
  <si>
    <t>軽油　地上階</t>
    <rPh sb="0" eb="2">
      <t>ケイユ</t>
    </rPh>
    <rPh sb="3" eb="6">
      <t>チジョウカイ</t>
    </rPh>
    <phoneticPr fontId="15"/>
  </si>
  <si>
    <t>端末処理</t>
    <rPh sb="0" eb="4">
      <t>タンマツショリ</t>
    </rPh>
    <phoneticPr fontId="15"/>
  </si>
  <si>
    <t>6kV EM-CET38°　屋内</t>
    <rPh sb="14" eb="16">
      <t>オクナイ</t>
    </rPh>
    <phoneticPr fontId="15"/>
  </si>
  <si>
    <t>管材類</t>
    <rPh sb="0" eb="2">
      <t>カンザイ</t>
    </rPh>
    <rPh sb="2" eb="3">
      <t>ルイ</t>
    </rPh>
    <phoneticPr fontId="15"/>
  </si>
  <si>
    <t>運搬費(海上)</t>
    <rPh sb="0" eb="3">
      <t>ウンパンヒ</t>
    </rPh>
    <rPh sb="4" eb="6">
      <t>カイジョウ</t>
    </rPh>
    <phoneticPr fontId="15"/>
  </si>
  <si>
    <t>ﾄﾗｯｸ4t積(全長10m未満,荷台6.2x2.1)</t>
    <rPh sb="6" eb="7">
      <t>ツミ</t>
    </rPh>
    <rPh sb="13" eb="15">
      <t>ミマン</t>
    </rPh>
    <rPh sb="16" eb="18">
      <t>ニダイ</t>
    </rPh>
    <phoneticPr fontId="15"/>
  </si>
  <si>
    <t>石垣港～久部良港</t>
    <phoneticPr fontId="15"/>
  </si>
  <si>
    <t>運搬費(与那国)</t>
    <rPh sb="0" eb="3">
      <t>ウンパンヒ</t>
    </rPh>
    <rPh sb="4" eb="7">
      <t>ヨナグニ</t>
    </rPh>
    <phoneticPr fontId="15"/>
  </si>
  <si>
    <t>久部良港～現場8km</t>
    <phoneticPr fontId="15"/>
  </si>
  <si>
    <t>往復</t>
    <rPh sb="0" eb="2">
      <t>オウフク</t>
    </rPh>
    <phoneticPr fontId="15"/>
  </si>
  <si>
    <t>運転日</t>
    <rPh sb="0" eb="3">
      <t>ウンテンビ</t>
    </rPh>
    <phoneticPr fontId="15"/>
  </si>
  <si>
    <t>EM-CEE-Sケーブル</t>
    <phoneticPr fontId="15"/>
  </si>
  <si>
    <t>照明器具輸送費</t>
    <rPh sb="0" eb="4">
      <t>ショウメイキグ</t>
    </rPh>
    <rPh sb="4" eb="7">
      <t>ユソウヒ</t>
    </rPh>
    <phoneticPr fontId="15"/>
  </si>
  <si>
    <t>輸送費（器具)</t>
    <rPh sb="0" eb="3">
      <t>ユソウヒ</t>
    </rPh>
    <rPh sb="4" eb="6">
      <t>キグ</t>
    </rPh>
    <phoneticPr fontId="15"/>
  </si>
  <si>
    <t>地下階用</t>
    <rPh sb="0" eb="2">
      <t>チカ</t>
    </rPh>
    <rPh sb="2" eb="3">
      <t>カイ</t>
    </rPh>
    <rPh sb="3" eb="4">
      <t>ヨウ</t>
    </rPh>
    <phoneticPr fontId="15"/>
  </si>
  <si>
    <t>ZM600</t>
    <phoneticPr fontId="15"/>
  </si>
  <si>
    <t>ZM1000</t>
    <phoneticPr fontId="15"/>
  </si>
  <si>
    <t>ZAM600 カバー付き</t>
    <rPh sb="10" eb="11">
      <t>ツ</t>
    </rPh>
    <phoneticPr fontId="15"/>
  </si>
  <si>
    <t>ZAM800 カバー付き</t>
    <rPh sb="10" eb="11">
      <t>ツ</t>
    </rPh>
    <phoneticPr fontId="15"/>
  </si>
  <si>
    <t>L字　ZM300</t>
    <rPh sb="1" eb="2">
      <t>ジ</t>
    </rPh>
    <phoneticPr fontId="15"/>
  </si>
  <si>
    <t>L字　ZM500</t>
    <rPh sb="1" eb="2">
      <t>ジ</t>
    </rPh>
    <phoneticPr fontId="15"/>
  </si>
  <si>
    <t>L字　ZM600</t>
    <rPh sb="1" eb="2">
      <t>ジ</t>
    </rPh>
    <phoneticPr fontId="15"/>
  </si>
  <si>
    <t>L字　ZM800</t>
    <rPh sb="1" eb="2">
      <t>ジ</t>
    </rPh>
    <phoneticPr fontId="15"/>
  </si>
  <si>
    <t>L字　ZAM600</t>
    <rPh sb="1" eb="2">
      <t>ジ</t>
    </rPh>
    <phoneticPr fontId="15"/>
  </si>
  <si>
    <t>L字　ZAM800</t>
    <rPh sb="1" eb="2">
      <t>ジ</t>
    </rPh>
    <phoneticPr fontId="15"/>
  </si>
  <si>
    <t>T字　ZM600</t>
    <rPh sb="1" eb="2">
      <t>ジ</t>
    </rPh>
    <phoneticPr fontId="15"/>
  </si>
  <si>
    <t>T字　ZM800</t>
    <rPh sb="1" eb="2">
      <t>ジ</t>
    </rPh>
    <phoneticPr fontId="15"/>
  </si>
  <si>
    <t>T字　ZM1200</t>
    <rPh sb="1" eb="2">
      <t>ジ</t>
    </rPh>
    <phoneticPr fontId="15"/>
  </si>
  <si>
    <t>T字　ZAM800</t>
    <rPh sb="1" eb="2">
      <t>ジ</t>
    </rPh>
    <phoneticPr fontId="15"/>
  </si>
  <si>
    <t>ｹｰﾌﾞﾙﾗｯｸ　壁　500</t>
    <rPh sb="9" eb="10">
      <t>　</t>
    </rPh>
    <phoneticPr fontId="15"/>
  </si>
  <si>
    <t>ｹｰﾌﾞﾙﾗｯｸ　壁　800</t>
    <rPh sb="9" eb="10">
      <t>　</t>
    </rPh>
    <phoneticPr fontId="15"/>
  </si>
  <si>
    <t>ｹｰﾌﾞﾙﾗｯｸ　壁　1200</t>
    <rPh sb="9" eb="10">
      <t>　</t>
    </rPh>
    <phoneticPr fontId="15"/>
  </si>
  <si>
    <t>ｹｰﾌﾞﾙﾗｯｸ　壁　600</t>
    <rPh sb="9" eb="10">
      <t>　</t>
    </rPh>
    <phoneticPr fontId="15"/>
  </si>
  <si>
    <t>ｹｰﾌﾞﾙﾗｯｸ　床　300</t>
    <rPh sb="9" eb="10">
      <t>ユカ</t>
    </rPh>
    <phoneticPr fontId="15"/>
  </si>
  <si>
    <t>(3)警報</t>
    <rPh sb="3" eb="5">
      <t>ケイホウ</t>
    </rPh>
    <phoneticPr fontId="15"/>
  </si>
  <si>
    <t>(2)接地</t>
    <rPh sb="3" eb="5">
      <t>セッチ</t>
    </rPh>
    <phoneticPr fontId="15"/>
  </si>
  <si>
    <t>■配線工事</t>
    <rPh sb="1" eb="5">
      <t>ハイセンコウジ</t>
    </rPh>
    <phoneticPr fontId="48"/>
  </si>
  <si>
    <t>■機器取付工事</t>
    <rPh sb="1" eb="7">
      <t>キキトリツケコウジ</t>
    </rPh>
    <phoneticPr fontId="48"/>
  </si>
  <si>
    <t>100(ﾗｯｸ)</t>
    <phoneticPr fontId="15"/>
  </si>
  <si>
    <t>(4)運搬費</t>
    <rPh sb="3" eb="6">
      <t>ウンパンヒ</t>
    </rPh>
    <phoneticPr fontId="15"/>
  </si>
  <si>
    <t>鉄筋用クランプ</t>
    <phoneticPr fontId="15"/>
  </si>
  <si>
    <t>2.0-2C(ﾗｯｸ)</t>
    <phoneticPr fontId="15"/>
  </si>
  <si>
    <t>2.0-4C(ﾗｯｸ)</t>
    <phoneticPr fontId="15"/>
  </si>
  <si>
    <t>2.0-8C(ﾗｯｸ)</t>
    <phoneticPr fontId="15"/>
  </si>
  <si>
    <t>2.0-12C(ﾗｯｸ)</t>
    <phoneticPr fontId="15"/>
  </si>
  <si>
    <t>2.0-20C(ﾗｯｸ)</t>
    <phoneticPr fontId="15"/>
  </si>
  <si>
    <t>2.0-6C(ﾗｯｸ)</t>
    <phoneticPr fontId="15"/>
  </si>
  <si>
    <t>(2)輸送費</t>
    <rPh sb="3" eb="6">
      <t>ユソウヒ</t>
    </rPh>
    <phoneticPr fontId="15"/>
  </si>
  <si>
    <t>100Φ</t>
    <phoneticPr fontId="52"/>
  </si>
  <si>
    <t>75Φ　</t>
    <phoneticPr fontId="52"/>
  </si>
  <si>
    <t>防水鋳鉄管防水栓</t>
    <rPh sb="0" eb="5">
      <t>ボウスイチュウテツカン</t>
    </rPh>
    <rPh sb="5" eb="6">
      <t>フセ</t>
    </rPh>
    <rPh sb="6" eb="8">
      <t>スイセン</t>
    </rPh>
    <phoneticPr fontId="52"/>
  </si>
  <si>
    <t>1P15A×1、PL×1 ﾈｰﾑ付</t>
    <rPh sb="16" eb="17">
      <t>ツ</t>
    </rPh>
    <phoneticPr fontId="15"/>
  </si>
  <si>
    <t>ｱﾝﾃﾅ</t>
    <phoneticPr fontId="15"/>
  </si>
  <si>
    <t>AM</t>
    <phoneticPr fontId="15"/>
  </si>
  <si>
    <t>UHF</t>
    <phoneticPr fontId="15"/>
  </si>
  <si>
    <t>FM</t>
    <phoneticPr fontId="15"/>
  </si>
  <si>
    <t>2種 側面点検BOX付</t>
    <rPh sb="1" eb="2">
      <t>シュ</t>
    </rPh>
    <rPh sb="3" eb="7">
      <t>ソクメンテンケン</t>
    </rPh>
    <rPh sb="10" eb="11">
      <t>ツキ</t>
    </rPh>
    <phoneticPr fontId="15"/>
  </si>
  <si>
    <t>接続金物</t>
    <phoneticPr fontId="15"/>
  </si>
  <si>
    <t>測定用アース棒</t>
    <phoneticPr fontId="15"/>
  </si>
  <si>
    <t xml:space="preserve">単独式アース棒 </t>
    <phoneticPr fontId="15"/>
  </si>
  <si>
    <t>試験用端子箱</t>
    <phoneticPr fontId="15"/>
  </si>
  <si>
    <t>水切端子</t>
    <phoneticPr fontId="15"/>
  </si>
  <si>
    <t>ラウンドコネクタ</t>
    <phoneticPr fontId="15"/>
  </si>
  <si>
    <t>導線取付金物　</t>
    <phoneticPr fontId="15"/>
  </si>
  <si>
    <t>支持管取付金物</t>
    <phoneticPr fontId="15"/>
  </si>
  <si>
    <t>支持管　</t>
    <phoneticPr fontId="15"/>
  </si>
  <si>
    <t>LR-1型突針</t>
    <phoneticPr fontId="15"/>
  </si>
  <si>
    <t>接地抵抗測定</t>
    <rPh sb="0" eb="6">
      <t>セッチテイコウソクテイ</t>
    </rPh>
    <phoneticPr fontId="15"/>
  </si>
  <si>
    <t>HIVE22(露出)</t>
    <rPh sb="7" eb="9">
      <t>ロシュツ</t>
    </rPh>
    <phoneticPr fontId="15"/>
  </si>
  <si>
    <t>2.0-4C(管内)</t>
    <rPh sb="7" eb="9">
      <t>カンナイ</t>
    </rPh>
    <phoneticPr fontId="15"/>
  </si>
  <si>
    <t>2.0-3C(ﾗｯｸ)</t>
    <phoneticPr fontId="15"/>
  </si>
  <si>
    <t>延床面積　5.067ｍ2　（庁舎　2,751ｍ2）（特定臨時避難施設　2,316ｍ2）　</t>
    <rPh sb="0" eb="4">
      <t>ノベユカメンセキ</t>
    </rPh>
    <rPh sb="14" eb="16">
      <t>チョウシャ</t>
    </rPh>
    <rPh sb="26" eb="34">
      <t>トクテイリンジヒナンシセツ</t>
    </rPh>
    <phoneticPr fontId="15"/>
  </si>
  <si>
    <t>6.6kV EM-CETｹｰﾌﾞﾙ(EE)</t>
    <phoneticPr fontId="22"/>
  </si>
  <si>
    <t>1.2-1P(管内)</t>
    <rPh sb="7" eb="9">
      <t>カンナイ</t>
    </rPh>
    <phoneticPr fontId="15"/>
  </si>
  <si>
    <t>1.2-2P(管内)</t>
    <rPh sb="7" eb="9">
      <t>カンナイ</t>
    </rPh>
    <phoneticPr fontId="15"/>
  </si>
  <si>
    <t>全体参考数量</t>
    <rPh sb="0" eb="2">
      <t>ゼンタイ</t>
    </rPh>
    <rPh sb="2" eb="4">
      <t>サンコウ</t>
    </rPh>
    <rPh sb="4" eb="6">
      <t>スウリョウ</t>
    </rPh>
    <phoneticPr fontId="15"/>
  </si>
  <si>
    <t>庁舎
参考数量</t>
    <rPh sb="0" eb="2">
      <t>チョウシャ</t>
    </rPh>
    <rPh sb="3" eb="7">
      <t>サンコウスウリョウ</t>
    </rPh>
    <phoneticPr fontId="15"/>
  </si>
  <si>
    <t>特定臨時避難施設
参考数量</t>
    <rPh sb="0" eb="2">
      <t>トクテイ</t>
    </rPh>
    <rPh sb="2" eb="4">
      <t>リンジ</t>
    </rPh>
    <rPh sb="4" eb="6">
      <t>ヒナン</t>
    </rPh>
    <rPh sb="6" eb="8">
      <t>シセツ</t>
    </rPh>
    <rPh sb="9" eb="13">
      <t>サンコウスウリョウ</t>
    </rPh>
    <phoneticPr fontId="15"/>
  </si>
  <si>
    <t>1式</t>
    <rPh sb="1" eb="2">
      <t>シキ</t>
    </rPh>
    <phoneticPr fontId="15"/>
  </si>
  <si>
    <t>参 考 数 量 仕 訳 書</t>
    <rPh sb="0" eb="1">
      <t>サン</t>
    </rPh>
    <rPh sb="2" eb="3">
      <t>コウ</t>
    </rPh>
    <rPh sb="4" eb="5">
      <t>カズ</t>
    </rPh>
    <rPh sb="6" eb="7">
      <t>リョウ</t>
    </rPh>
    <rPh sb="8" eb="11">
      <t>シワケ</t>
    </rPh>
    <rPh sb="12" eb="13">
      <t>ショ</t>
    </rPh>
    <phoneticPr fontId="19"/>
  </si>
  <si>
    <t>全体参考数量
延床面積：5,067㎡
面積比率：100％</t>
    <rPh sb="0" eb="2">
      <t>ゼンタイ</t>
    </rPh>
    <rPh sb="2" eb="4">
      <t>サンコウ</t>
    </rPh>
    <rPh sb="4" eb="6">
      <t>スウリョウ</t>
    </rPh>
    <rPh sb="7" eb="11">
      <t>ノベユカメンセキ</t>
    </rPh>
    <rPh sb="19" eb="21">
      <t>メンセキ</t>
    </rPh>
    <rPh sb="21" eb="23">
      <t>ヒリツ</t>
    </rPh>
    <phoneticPr fontId="15"/>
  </si>
  <si>
    <t>庁舎参考数量
延床面積：2,751㎡
面積比率：54.3％</t>
    <rPh sb="2" eb="6">
      <t>サンコウスウリョウ</t>
    </rPh>
    <phoneticPr fontId="15"/>
  </si>
  <si>
    <t>特定臨時避難施設参考数量
延床面積：2,316㎡
面積比率：45.7％</t>
    <rPh sb="8" eb="12">
      <t>サンコウスウリョウ</t>
    </rPh>
    <phoneticPr fontId="15"/>
  </si>
  <si>
    <t>面</t>
  </si>
  <si>
    <t>与那国町複合庁舎及び特定臨時避難施設新築工事（電気設備）</t>
  </si>
  <si>
    <t>与那国町複合庁舎及び特定臨時避難施設新築工事（電気設備）</t>
    <rPh sb="0" eb="4">
      <t>ヨナグニチョウ</t>
    </rPh>
    <rPh sb="4" eb="6">
      <t>フクゴウ</t>
    </rPh>
    <rPh sb="6" eb="8">
      <t>チョウシャ</t>
    </rPh>
    <rPh sb="8" eb="9">
      <t>オヨ</t>
    </rPh>
    <rPh sb="10" eb="12">
      <t>トクテイ</t>
    </rPh>
    <rPh sb="12" eb="14">
      <t>リンジ</t>
    </rPh>
    <rPh sb="14" eb="16">
      <t>ヒナン</t>
    </rPh>
    <rPh sb="16" eb="18">
      <t>シセツ</t>
    </rPh>
    <rPh sb="18" eb="20">
      <t>シンチク</t>
    </rPh>
    <rPh sb="20" eb="22">
      <t>コウジ</t>
    </rPh>
    <rPh sb="23" eb="25">
      <t>デンキ</t>
    </rPh>
    <rPh sb="25" eb="27">
      <t>セツビ</t>
    </rPh>
    <phoneticPr fontId="15"/>
  </si>
  <si>
    <t>参考数量内訳書</t>
    <rPh sb="0" eb="1">
      <t>サン</t>
    </rPh>
    <rPh sb="1" eb="2">
      <t>コウ</t>
    </rPh>
    <rPh sb="2" eb="3">
      <t>カズ</t>
    </rPh>
    <rPh sb="3" eb="4">
      <t>リョウ</t>
    </rPh>
    <rPh sb="4" eb="5">
      <t>ウチ</t>
    </rPh>
    <rPh sb="5" eb="6">
      <t>ヤク</t>
    </rPh>
    <rPh sb="6" eb="7">
      <t>ショ</t>
    </rPh>
    <phoneticPr fontId="19"/>
  </si>
  <si>
    <t>ｍ</t>
  </si>
  <si>
    <t>箇所</t>
  </si>
  <si>
    <t>往復</t>
  </si>
  <si>
    <t>運転日</t>
  </si>
  <si>
    <t>台</t>
  </si>
  <si>
    <t>回</t>
  </si>
  <si>
    <t>㎥</t>
  </si>
  <si>
    <t>m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</si>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</sst>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176" formatCode="#,##0;\-#,##0;&quot;-&quot;"/>
    <numFmt numFmtId="177" formatCode="0.00_ "/>
    <numFmt numFmtId="178" formatCode="0_ "/>
    <numFmt numFmtId="179" formatCode="0.00;&quot;▲ &quot;0.00"/>
    <numFmt numFmtId="180" formatCode="#,##0;&quot;▲ &quot;#,##0"/>
    <numFmt numFmtId="181" formatCode="#,##0_);[Red]\(#,##0\)"/>
    <numFmt numFmtId="182" formatCode="#,##0.0;[Red]\-#,##0.0"/>
    <numFmt numFmtId="183" formatCode="hh:mm:ss"/>
    <numFmt numFmtId="184" formatCode="#,##0.0_%;[Red]&quot;¥&quot;&quot;¥&quot;\(#,##0.0%&quot;¥&quot;&quot;¥&quot;\)"/>
    <numFmt numFmtId="185" formatCode="#,##0_ ;[Red]\-#,##0\ "/>
  </numFmts>
  <fonts count="58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ゴシック"/>
      <family val="3"/>
      <charset val="128"/>
    </font>
    <font>
      <u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8"/>
      <color indexed="10"/>
      <name val="ＭＳ 明朝"/>
      <family val="1"/>
      <charset val="128"/>
    </font>
    <font>
      <b/>
      <sz val="8"/>
      <name val="ＭＳ 明朝"/>
      <family val="1"/>
      <charset val="128"/>
    </font>
    <font>
      <sz val="8"/>
      <color indexed="10"/>
      <name val="ＭＳ 明朝"/>
      <family val="1"/>
      <charset val="128"/>
    </font>
    <font>
      <b/>
      <sz val="8"/>
      <color indexed="12"/>
      <name val="ＭＳ 明朝"/>
      <family val="1"/>
      <charset val="128"/>
    </font>
    <font>
      <sz val="8"/>
      <color indexed="12"/>
      <name val="ＭＳ 明朝"/>
      <family val="1"/>
      <charset val="128"/>
    </font>
    <font>
      <sz val="8"/>
      <color indexed="21"/>
      <name val="ＭＳ 明朝"/>
      <family val="1"/>
      <charset val="128"/>
    </font>
    <font>
      <sz val="8"/>
      <color indexed="17"/>
      <name val="ＭＳ 明朝"/>
      <family val="1"/>
      <charset val="128"/>
    </font>
    <font>
      <b/>
      <sz val="8"/>
      <color indexed="17"/>
      <name val="ＭＳ 明朝"/>
      <family val="1"/>
      <charset val="128"/>
    </font>
    <font>
      <b/>
      <i/>
      <sz val="36"/>
      <color indexed="10"/>
      <name val="ＭＳ 明朝"/>
      <family val="1"/>
      <charset val="128"/>
    </font>
    <font>
      <b/>
      <sz val="36"/>
      <color indexed="10"/>
      <name val="ＭＳ 明朝"/>
      <family val="1"/>
      <charset val="128"/>
    </font>
    <font>
      <sz val="18"/>
      <color indexed="12"/>
      <name val="ＭＳ 明朝"/>
      <family val="1"/>
      <charset val="128"/>
    </font>
    <font>
      <sz val="16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ＭＳ Ｐ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u/>
      <sz val="11"/>
      <name val="ＭＳ 明朝"/>
      <family val="1"/>
      <charset val="128"/>
    </font>
    <font>
      <sz val="8"/>
      <color rgb="FFFF0000"/>
      <name val="ＭＳ Ｐ明朝"/>
      <family val="1"/>
      <charset val="128"/>
    </font>
    <font>
      <sz val="6"/>
      <name val="ＭＳ 明朝"/>
      <family val="1"/>
      <charset val="128"/>
    </font>
    <font>
      <sz val="14"/>
      <name val="System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 style="thin">
        <color indexed="64"/>
      </left>
      <right/>
      <top style="hair">
        <color theme="1"/>
      </top>
      <bottom/>
      <diagonal/>
    </border>
    <border>
      <left style="hair">
        <color indexed="64"/>
      </left>
      <right style="hair">
        <color indexed="64"/>
      </right>
      <top/>
      <bottom style="hair">
        <color theme="1"/>
      </bottom>
      <diagonal/>
    </border>
    <border>
      <left style="thin">
        <color indexed="64"/>
      </left>
      <right/>
      <top/>
      <bottom style="hair">
        <color theme="1"/>
      </bottom>
      <diagonal/>
    </border>
    <border>
      <left style="thin">
        <color theme="1"/>
      </left>
      <right/>
      <top style="hair">
        <color theme="1"/>
      </top>
      <bottom/>
      <diagonal/>
    </border>
    <border>
      <left/>
      <right style="thin">
        <color theme="1"/>
      </right>
      <top style="hair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hair">
        <color indexed="64"/>
      </bottom>
      <diagonal/>
    </border>
    <border>
      <left style="hair">
        <color indexed="64"/>
      </left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/>
      <diagonal/>
    </border>
    <border>
      <left/>
      <right style="thin">
        <color theme="1"/>
      </right>
      <top style="hair">
        <color indexed="64"/>
      </top>
      <bottom/>
      <diagonal/>
    </border>
    <border>
      <left style="thin">
        <color theme="1"/>
      </left>
      <right/>
      <top/>
      <bottom style="hair">
        <color theme="1"/>
      </bottom>
      <diagonal/>
    </border>
    <border>
      <left style="hair">
        <color indexed="64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hair">
        <color indexed="64"/>
      </right>
      <top/>
      <bottom/>
      <diagonal/>
    </border>
    <border>
      <left style="thin">
        <color theme="1"/>
      </left>
      <right style="hair">
        <color indexed="64"/>
      </right>
      <top/>
      <bottom style="hair">
        <color indexed="64"/>
      </bottom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 style="thin">
        <color indexed="64"/>
      </bottom>
      <diagonal/>
    </border>
    <border>
      <left/>
      <right style="thin">
        <color theme="1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theme="1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theme="1"/>
      </right>
      <top style="thin">
        <color indexed="64"/>
      </top>
      <bottom/>
      <diagonal/>
    </border>
    <border>
      <left style="hair">
        <color indexed="64"/>
      </left>
      <right style="thin">
        <color theme="1"/>
      </right>
      <top/>
      <bottom/>
      <diagonal/>
    </border>
    <border>
      <left style="hair">
        <color indexed="64"/>
      </left>
      <right style="thin">
        <color theme="1"/>
      </right>
      <top/>
      <bottom style="thin">
        <color indexed="64"/>
      </bottom>
      <diagonal/>
    </border>
  </borders>
  <cellStyleXfs count="69">
    <xf numFmtId="0" fontId="0" fillId="0" borderId="0"/>
    <xf numFmtId="176" fontId="7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8" fillId="0" borderId="0"/>
    <xf numFmtId="9" fontId="3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3" fillId="0" borderId="0" applyFont="0" applyFill="0" applyBorder="0" applyAlignment="0" applyProtection="0"/>
    <xf numFmtId="6" fontId="4" fillId="0" borderId="0" applyFont="0" applyFill="0" applyBorder="0" applyAlignment="0" applyProtection="0"/>
    <xf numFmtId="6" fontId="3" fillId="0" borderId="0" applyFont="0" applyFill="0" applyBorder="0" applyAlignment="0" applyProtection="0"/>
    <xf numFmtId="0" fontId="12" fillId="0" borderId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6" fontId="44" fillId="0" borderId="0" applyFont="0" applyFill="0" applyBorder="0" applyAlignment="0" applyProtection="0"/>
    <xf numFmtId="6" fontId="44" fillId="0" borderId="0" applyFont="0" applyFill="0" applyBorder="0" applyAlignment="0" applyProtection="0"/>
    <xf numFmtId="184" fontId="45" fillId="0" borderId="0" applyFill="0" applyBorder="0" applyAlignment="0"/>
    <xf numFmtId="0" fontId="46" fillId="0" borderId="0">
      <alignment horizontal="left"/>
    </xf>
    <xf numFmtId="4" fontId="46" fillId="0" borderId="0">
      <alignment horizontal="right"/>
    </xf>
    <xf numFmtId="4" fontId="47" fillId="0" borderId="0">
      <alignment horizontal="right"/>
    </xf>
    <xf numFmtId="0" fontId="48" fillId="0" borderId="0">
      <alignment horizontal="left"/>
    </xf>
    <xf numFmtId="0" fontId="49" fillId="0" borderId="0">
      <alignment horizontal="center"/>
    </xf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183" fontId="45" fillId="0" borderId="0">
      <protection locked="0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6" fontId="16" fillId="0" borderId="0" applyFont="0" applyFill="0" applyBorder="0" applyAlignment="0" applyProtection="0"/>
    <xf numFmtId="6" fontId="12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/>
    <xf numFmtId="0" fontId="12" fillId="0" borderId="0"/>
    <xf numFmtId="0" fontId="3" fillId="0" borderId="0"/>
    <xf numFmtId="0" fontId="50" fillId="0" borderId="0">
      <alignment vertical="center"/>
    </xf>
    <xf numFmtId="0" fontId="3" fillId="0" borderId="0"/>
    <xf numFmtId="0" fontId="12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9" fontId="3" fillId="0" borderId="0" applyFont="0" applyFill="0" applyBorder="0" applyAlignment="0" applyProtection="0"/>
    <xf numFmtId="37" fontId="1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558">
    <xf numFmtId="0" fontId="0" fillId="0" borderId="0" xfId="0"/>
    <xf numFmtId="0" fontId="10" fillId="2" borderId="0" xfId="0" applyFont="1" applyFill="1" applyAlignment="1">
      <alignment horizontal="left"/>
    </xf>
    <xf numFmtId="0" fontId="25" fillId="2" borderId="0" xfId="0" applyFont="1" applyFill="1"/>
    <xf numFmtId="0" fontId="10" fillId="2" borderId="0" xfId="0" applyFont="1" applyFill="1"/>
    <xf numFmtId="182" fontId="10" fillId="2" borderId="0" xfId="6" applyNumberFormat="1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181" fontId="10" fillId="2" borderId="0" xfId="0" applyNumberFormat="1" applyFont="1" applyFill="1"/>
    <xf numFmtId="181" fontId="10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11" fillId="2" borderId="0" xfId="0" applyFont="1" applyFill="1"/>
    <xf numFmtId="0" fontId="13" fillId="2" borderId="6" xfId="0" applyFont="1" applyFill="1" applyBorder="1" applyAlignment="1">
      <alignment horizontal="center"/>
    </xf>
    <xf numFmtId="0" fontId="13" fillId="2" borderId="28" xfId="0" applyFont="1" applyFill="1" applyBorder="1"/>
    <xf numFmtId="0" fontId="13" fillId="2" borderId="28" xfId="0" applyFont="1" applyFill="1" applyBorder="1" applyAlignment="1">
      <alignment horizontal="center"/>
    </xf>
    <xf numFmtId="181" fontId="13" fillId="2" borderId="23" xfId="0" applyNumberFormat="1" applyFont="1" applyFill="1" applyBorder="1"/>
    <xf numFmtId="181" fontId="13" fillId="2" borderId="28" xfId="0" applyNumberFormat="1" applyFont="1" applyFill="1" applyBorder="1"/>
    <xf numFmtId="0" fontId="13" fillId="2" borderId="0" xfId="0" applyFont="1" applyFill="1"/>
    <xf numFmtId="181" fontId="13" fillId="2" borderId="24" xfId="0" applyNumberFormat="1" applyFont="1" applyFill="1" applyBorder="1"/>
    <xf numFmtId="181" fontId="13" fillId="2" borderId="31" xfId="0" applyNumberFormat="1" applyFont="1" applyFill="1" applyBorder="1"/>
    <xf numFmtId="0" fontId="13" fillId="2" borderId="32" xfId="0" applyFont="1" applyFill="1" applyBorder="1"/>
    <xf numFmtId="181" fontId="25" fillId="2" borderId="23" xfId="0" applyNumberFormat="1" applyFont="1" applyFill="1" applyBorder="1"/>
    <xf numFmtId="181" fontId="25" fillId="2" borderId="28" xfId="0" applyNumberFormat="1" applyFont="1" applyFill="1" applyBorder="1"/>
    <xf numFmtId="1" fontId="25" fillId="2" borderId="31" xfId="0" applyNumberFormat="1" applyFont="1" applyFill="1" applyBorder="1" applyAlignment="1">
      <alignment horizontal="center"/>
    </xf>
    <xf numFmtId="0" fontId="25" fillId="2" borderId="28" xfId="0" applyFont="1" applyFill="1" applyBorder="1" applyAlignment="1">
      <alignment horizontal="left" indent="1"/>
    </xf>
    <xf numFmtId="0" fontId="25" fillId="2" borderId="28" xfId="0" applyFont="1" applyFill="1" applyBorder="1" applyAlignment="1">
      <alignment horizontal="center"/>
    </xf>
    <xf numFmtId="0" fontId="25" fillId="2" borderId="23" xfId="0" applyFont="1" applyFill="1" applyBorder="1"/>
    <xf numFmtId="0" fontId="28" fillId="2" borderId="28" xfId="0" applyFont="1" applyFill="1" applyBorder="1" applyAlignment="1">
      <alignment horizontal="center"/>
    </xf>
    <xf numFmtId="0" fontId="25" fillId="2" borderId="35" xfId="0" applyFont="1" applyFill="1" applyBorder="1" applyAlignment="1">
      <alignment horizontal="center" vertical="center"/>
    </xf>
    <xf numFmtId="0" fontId="0" fillId="2" borderId="0" xfId="0" applyFill="1"/>
    <xf numFmtId="182" fontId="12" fillId="2" borderId="0" xfId="6" applyNumberFormat="1" applyFont="1" applyFill="1"/>
    <xf numFmtId="0" fontId="25" fillId="2" borderId="0" xfId="0" applyFont="1" applyFill="1" applyAlignment="1">
      <alignment horizontal="left" vertical="center"/>
    </xf>
    <xf numFmtId="179" fontId="20" fillId="2" borderId="0" xfId="0" applyNumberFormat="1" applyFont="1" applyFill="1" applyAlignment="1">
      <alignment horizontal="center"/>
    </xf>
    <xf numFmtId="0" fontId="20" fillId="2" borderId="0" xfId="0" applyFont="1" applyFill="1"/>
    <xf numFmtId="0" fontId="0" fillId="2" borderId="0" xfId="0" applyFill="1" applyAlignment="1">
      <alignment horizontal="left"/>
    </xf>
    <xf numFmtId="38" fontId="17" fillId="2" borderId="0" xfId="6" applyFont="1" applyFill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Alignment="1">
      <alignment horizontal="center"/>
    </xf>
    <xf numFmtId="0" fontId="16" fillId="2" borderId="0" xfId="0" applyFont="1" applyFill="1" applyAlignment="1">
      <alignment horizontal="distributed"/>
    </xf>
    <xf numFmtId="0" fontId="0" fillId="2" borderId="0" xfId="0" applyFill="1" applyAlignment="1">
      <alignment horizontal="distributed"/>
    </xf>
    <xf numFmtId="0" fontId="16" fillId="2" borderId="4" xfId="0" applyFont="1" applyFill="1" applyBorder="1" applyAlignment="1">
      <alignment horizontal="distributed"/>
    </xf>
    <xf numFmtId="0" fontId="0" fillId="2" borderId="4" xfId="0" applyFill="1" applyBorder="1" applyAlignment="1">
      <alignment horizontal="distributed"/>
    </xf>
    <xf numFmtId="0" fontId="14" fillId="2" borderId="0" xfId="0" applyFont="1" applyFill="1"/>
    <xf numFmtId="0" fontId="0" fillId="2" borderId="0" xfId="0" applyFill="1" applyAlignment="1">
      <alignment horizontal="right"/>
    </xf>
    <xf numFmtId="0" fontId="0" fillId="2" borderId="4" xfId="0" applyFill="1" applyBorder="1" applyAlignment="1">
      <alignment horizontal="right"/>
    </xf>
    <xf numFmtId="6" fontId="0" fillId="2" borderId="0" xfId="0" applyNumberFormat="1" applyFill="1"/>
    <xf numFmtId="0" fontId="25" fillId="2" borderId="18" xfId="0" applyFont="1" applyFill="1" applyBorder="1"/>
    <xf numFmtId="0" fontId="13" fillId="2" borderId="18" xfId="0" applyFont="1" applyFill="1" applyBorder="1"/>
    <xf numFmtId="0" fontId="25" fillId="2" borderId="4" xfId="0" applyFont="1" applyFill="1" applyBorder="1"/>
    <xf numFmtId="0" fontId="25" fillId="2" borderId="4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distributed" vertical="center"/>
    </xf>
    <xf numFmtId="38" fontId="25" fillId="2" borderId="4" xfId="6" applyFont="1" applyFill="1" applyBorder="1" applyAlignment="1">
      <alignment vertical="center"/>
    </xf>
    <xf numFmtId="0" fontId="25" fillId="2" borderId="3" xfId="0" applyFont="1" applyFill="1" applyBorder="1" applyAlignment="1">
      <alignment vertical="center"/>
    </xf>
    <xf numFmtId="0" fontId="25" fillId="2" borderId="5" xfId="0" applyFont="1" applyFill="1" applyBorder="1" applyAlignment="1">
      <alignment vertical="center"/>
    </xf>
    <xf numFmtId="0" fontId="13" fillId="2" borderId="5" xfId="0" applyFont="1" applyFill="1" applyBorder="1"/>
    <xf numFmtId="0" fontId="25" fillId="2" borderId="8" xfId="0" applyFont="1" applyFill="1" applyBorder="1" applyAlignment="1">
      <alignment horizontal="center"/>
    </xf>
    <xf numFmtId="0" fontId="25" fillId="2" borderId="10" xfId="0" applyFont="1" applyFill="1" applyBorder="1" applyAlignment="1">
      <alignment horizontal="distributed" vertical="center"/>
    </xf>
    <xf numFmtId="38" fontId="25" fillId="2" borderId="9" xfId="6" applyFont="1" applyFill="1" applyBorder="1" applyAlignment="1">
      <alignment vertical="center"/>
    </xf>
    <xf numFmtId="177" fontId="25" fillId="2" borderId="8" xfId="0" applyNumberFormat="1" applyFont="1" applyFill="1" applyBorder="1" applyAlignment="1">
      <alignment horizontal="right" vertical="center"/>
    </xf>
    <xf numFmtId="177" fontId="25" fillId="2" borderId="9" xfId="0" applyNumberFormat="1" applyFont="1" applyFill="1" applyBorder="1" applyAlignment="1">
      <alignment horizontal="right" vertical="center"/>
    </xf>
    <xf numFmtId="0" fontId="25" fillId="2" borderId="10" xfId="0" applyFont="1" applyFill="1" applyBorder="1" applyAlignment="1">
      <alignment vertical="center"/>
    </xf>
    <xf numFmtId="0" fontId="13" fillId="2" borderId="10" xfId="0" applyFont="1" applyFill="1" applyBorder="1"/>
    <xf numFmtId="177" fontId="25" fillId="2" borderId="10" xfId="0" applyNumberFormat="1" applyFont="1" applyFill="1" applyBorder="1" applyAlignment="1">
      <alignment horizontal="right" vertical="center"/>
    </xf>
    <xf numFmtId="0" fontId="25" fillId="2" borderId="6" xfId="0" applyFont="1" applyFill="1" applyBorder="1" applyAlignment="1">
      <alignment horizontal="center"/>
    </xf>
    <xf numFmtId="0" fontId="25" fillId="2" borderId="7" xfId="0" applyFont="1" applyFill="1" applyBorder="1" applyAlignment="1">
      <alignment horizontal="distributed" vertical="center"/>
    </xf>
    <xf numFmtId="0" fontId="25" fillId="2" borderId="6" xfId="0" applyFont="1" applyFill="1" applyBorder="1" applyAlignment="1">
      <alignment horizontal="center" vertical="center"/>
    </xf>
    <xf numFmtId="38" fontId="29" fillId="2" borderId="9" xfId="0" applyNumberFormat="1" applyFont="1" applyFill="1" applyBorder="1" applyAlignment="1">
      <alignment horizontal="center" vertical="center"/>
    </xf>
    <xf numFmtId="38" fontId="25" fillId="2" borderId="0" xfId="6" applyFont="1" applyFill="1" applyBorder="1" applyAlignment="1">
      <alignment vertical="center"/>
    </xf>
    <xf numFmtId="177" fontId="25" fillId="2" borderId="6" xfId="0" applyNumberFormat="1" applyFont="1" applyFill="1" applyBorder="1" applyAlignment="1">
      <alignment vertical="center"/>
    </xf>
    <xf numFmtId="177" fontId="25" fillId="2" borderId="0" xfId="0" applyNumberFormat="1" applyFont="1" applyFill="1" applyAlignment="1">
      <alignment vertical="center"/>
    </xf>
    <xf numFmtId="0" fontId="25" fillId="2" borderId="7" xfId="0" applyFont="1" applyFill="1" applyBorder="1" applyAlignment="1">
      <alignment vertical="center"/>
    </xf>
    <xf numFmtId="0" fontId="25" fillId="2" borderId="4" xfId="0" quotePrefix="1" applyFont="1" applyFill="1" applyBorder="1" applyAlignment="1">
      <alignment horizontal="center" vertical="center"/>
    </xf>
    <xf numFmtId="177" fontId="25" fillId="2" borderId="7" xfId="0" applyNumberFormat="1" applyFont="1" applyFill="1" applyBorder="1" applyAlignment="1">
      <alignment vertical="center"/>
    </xf>
    <xf numFmtId="178" fontId="25" fillId="2" borderId="8" xfId="0" applyNumberFormat="1" applyFont="1" applyFill="1" applyBorder="1" applyAlignment="1">
      <alignment vertical="center"/>
    </xf>
    <xf numFmtId="178" fontId="25" fillId="2" borderId="9" xfId="0" applyNumberFormat="1" applyFont="1" applyFill="1" applyBorder="1" applyAlignment="1">
      <alignment vertical="center"/>
    </xf>
    <xf numFmtId="178" fontId="25" fillId="2" borderId="10" xfId="0" applyNumberFormat="1" applyFont="1" applyFill="1" applyBorder="1" applyAlignment="1">
      <alignment vertical="center"/>
    </xf>
    <xf numFmtId="177" fontId="25" fillId="2" borderId="3" xfId="0" applyNumberFormat="1" applyFont="1" applyFill="1" applyBorder="1" applyAlignment="1">
      <alignment vertical="center"/>
    </xf>
    <xf numFmtId="177" fontId="25" fillId="2" borderId="4" xfId="0" applyNumberFormat="1" applyFont="1" applyFill="1" applyBorder="1" applyAlignment="1">
      <alignment vertical="center"/>
    </xf>
    <xf numFmtId="177" fontId="25" fillId="2" borderId="5" xfId="0" applyNumberFormat="1" applyFont="1" applyFill="1" applyBorder="1" applyAlignment="1">
      <alignment vertical="center"/>
    </xf>
    <xf numFmtId="180" fontId="24" fillId="2" borderId="0" xfId="0" applyNumberFormat="1" applyFont="1" applyFill="1"/>
    <xf numFmtId="0" fontId="0" fillId="2" borderId="8" xfId="0" applyFill="1" applyBorder="1"/>
    <xf numFmtId="0" fontId="23" fillId="2" borderId="9" xfId="0" applyFont="1" applyFill="1" applyBorder="1" applyAlignment="1">
      <alignment horizontal="center"/>
    </xf>
    <xf numFmtId="0" fontId="23" fillId="2" borderId="9" xfId="0" applyFont="1" applyFill="1" applyBorder="1" applyAlignment="1">
      <alignment horizontal="distributed"/>
    </xf>
    <xf numFmtId="0" fontId="23" fillId="2" borderId="9" xfId="0" applyFont="1" applyFill="1" applyBorder="1"/>
    <xf numFmtId="38" fontId="23" fillId="2" borderId="9" xfId="6" applyFont="1" applyFill="1" applyBorder="1" applyAlignment="1"/>
    <xf numFmtId="0" fontId="0" fillId="2" borderId="9" xfId="0" applyFill="1" applyBorder="1"/>
    <xf numFmtId="0" fontId="0" fillId="2" borderId="10" xfId="0" applyFill="1" applyBorder="1"/>
    <xf numFmtId="180" fontId="0" fillId="2" borderId="0" xfId="0" applyNumberFormat="1" applyFill="1"/>
    <xf numFmtId="0" fontId="21" fillId="2" borderId="0" xfId="0" applyFont="1" applyFill="1"/>
    <xf numFmtId="0" fontId="14" fillId="2" borderId="0" xfId="0" applyFont="1" applyFill="1" applyAlignment="1">
      <alignment horizontal="left"/>
    </xf>
    <xf numFmtId="3" fontId="14" fillId="2" borderId="0" xfId="0" applyNumberFormat="1" applyFont="1" applyFill="1"/>
    <xf numFmtId="6" fontId="14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distributed"/>
    </xf>
    <xf numFmtId="38" fontId="13" fillId="2" borderId="0" xfId="6" applyFont="1" applyFill="1" applyBorder="1"/>
    <xf numFmtId="180" fontId="13" fillId="2" borderId="0" xfId="6" applyNumberFormat="1" applyFont="1" applyFill="1" applyBorder="1"/>
    <xf numFmtId="177" fontId="13" fillId="2" borderId="0" xfId="0" applyNumberFormat="1" applyFont="1" applyFill="1" applyAlignment="1">
      <alignment horizontal="right"/>
    </xf>
    <xf numFmtId="177" fontId="13" fillId="2" borderId="0" xfId="0" applyNumberFormat="1" applyFont="1" applyFill="1"/>
    <xf numFmtId="38" fontId="13" fillId="2" borderId="0" xfId="0" applyNumberFormat="1" applyFont="1" applyFill="1"/>
    <xf numFmtId="178" fontId="13" fillId="2" borderId="0" xfId="0" applyNumberFormat="1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distributed"/>
    </xf>
    <xf numFmtId="0" fontId="23" fillId="2" borderId="0" xfId="0" applyFont="1" applyFill="1"/>
    <xf numFmtId="38" fontId="23" fillId="2" borderId="0" xfId="6" applyFont="1" applyFill="1" applyBorder="1" applyAlignment="1"/>
    <xf numFmtId="0" fontId="35" fillId="2" borderId="0" xfId="0" applyFont="1" applyFill="1" applyAlignment="1">
      <alignment horizontal="center"/>
    </xf>
    <xf numFmtId="0" fontId="36" fillId="2" borderId="0" xfId="0" applyFont="1" applyFill="1" applyAlignment="1">
      <alignment horizontal="left"/>
    </xf>
    <xf numFmtId="0" fontId="37" fillId="2" borderId="0" xfId="0" applyFont="1" applyFill="1" applyAlignment="1">
      <alignment horizontal="left"/>
    </xf>
    <xf numFmtId="0" fontId="12" fillId="2" borderId="13" xfId="0" applyFont="1" applyFill="1" applyBorder="1"/>
    <xf numFmtId="0" fontId="12" fillId="2" borderId="13" xfId="0" applyFont="1" applyFill="1" applyBorder="1" applyAlignment="1">
      <alignment horizontal="center"/>
    </xf>
    <xf numFmtId="0" fontId="38" fillId="2" borderId="13" xfId="0" applyFont="1" applyFill="1" applyBorder="1"/>
    <xf numFmtId="0" fontId="37" fillId="2" borderId="0" xfId="0" applyFont="1" applyFill="1" applyAlignment="1">
      <alignment horizontal="center"/>
    </xf>
    <xf numFmtId="0" fontId="38" fillId="2" borderId="11" xfId="0" applyFont="1" applyFill="1" applyBorder="1"/>
    <xf numFmtId="0" fontId="38" fillId="2" borderId="14" xfId="0" applyFont="1" applyFill="1" applyBorder="1"/>
    <xf numFmtId="0" fontId="38" fillId="2" borderId="20" xfId="0" applyFont="1" applyFill="1" applyBorder="1"/>
    <xf numFmtId="0" fontId="38" fillId="2" borderId="20" xfId="0" applyFont="1" applyFill="1" applyBorder="1" applyAlignment="1">
      <alignment horizontal="center"/>
    </xf>
    <xf numFmtId="0" fontId="38" fillId="2" borderId="37" xfId="0" applyFont="1" applyFill="1" applyBorder="1"/>
    <xf numFmtId="0" fontId="0" fillId="2" borderId="12" xfId="0" applyFill="1" applyBorder="1"/>
    <xf numFmtId="0" fontId="38" fillId="2" borderId="6" xfId="0" applyFont="1" applyFill="1" applyBorder="1" applyAlignment="1">
      <alignment horizontal="center"/>
    </xf>
    <xf numFmtId="0" fontId="38" fillId="2" borderId="38" xfId="0" applyFont="1" applyFill="1" applyBorder="1" applyAlignment="1">
      <alignment horizontal="center"/>
    </xf>
    <xf numFmtId="0" fontId="38" fillId="2" borderId="19" xfId="0" applyFont="1" applyFill="1" applyBorder="1"/>
    <xf numFmtId="0" fontId="38" fillId="2" borderId="16" xfId="0" applyFont="1" applyFill="1" applyBorder="1"/>
    <xf numFmtId="0" fontId="38" fillId="2" borderId="16" xfId="0" applyFont="1" applyFill="1" applyBorder="1" applyAlignment="1">
      <alignment horizontal="center"/>
    </xf>
    <xf numFmtId="0" fontId="38" fillId="2" borderId="39" xfId="0" applyFont="1" applyFill="1" applyBorder="1"/>
    <xf numFmtId="0" fontId="11" fillId="2" borderId="12" xfId="0" applyFont="1" applyFill="1" applyBorder="1"/>
    <xf numFmtId="0" fontId="11" fillId="2" borderId="6" xfId="0" applyFont="1" applyFill="1" applyBorder="1"/>
    <xf numFmtId="0" fontId="11" fillId="2" borderId="6" xfId="0" applyFont="1" applyFill="1" applyBorder="1" applyAlignment="1">
      <alignment horizontal="center"/>
    </xf>
    <xf numFmtId="38" fontId="11" fillId="2" borderId="6" xfId="6" applyFont="1" applyFill="1" applyBorder="1"/>
    <xf numFmtId="0" fontId="40" fillId="2" borderId="6" xfId="0" applyFont="1" applyFill="1" applyBorder="1"/>
    <xf numFmtId="0" fontId="41" fillId="2" borderId="38" xfId="0" applyFont="1" applyFill="1" applyBorder="1"/>
    <xf numFmtId="0" fontId="11" fillId="2" borderId="40" xfId="0" applyFont="1" applyFill="1" applyBorder="1"/>
    <xf numFmtId="0" fontId="11" fillId="2" borderId="9" xfId="0" applyFont="1" applyFill="1" applyBorder="1" applyAlignment="1">
      <alignment horizontal="left"/>
    </xf>
    <xf numFmtId="0" fontId="11" fillId="2" borderId="9" xfId="0" applyFont="1" applyFill="1" applyBorder="1"/>
    <xf numFmtId="0" fontId="11" fillId="2" borderId="8" xfId="0" applyFont="1" applyFill="1" applyBorder="1"/>
    <xf numFmtId="0" fontId="11" fillId="2" borderId="8" xfId="0" applyFont="1" applyFill="1" applyBorder="1" applyAlignment="1">
      <alignment horizontal="center"/>
    </xf>
    <xf numFmtId="38" fontId="11" fillId="2" borderId="8" xfId="6" applyFont="1" applyFill="1" applyBorder="1"/>
    <xf numFmtId="37" fontId="40" fillId="2" borderId="8" xfId="0" applyNumberFormat="1" applyFont="1" applyFill="1" applyBorder="1"/>
    <xf numFmtId="38" fontId="11" fillId="2" borderId="8" xfId="6" applyFont="1" applyFill="1" applyBorder="1" applyProtection="1"/>
    <xf numFmtId="37" fontId="42" fillId="2" borderId="8" xfId="0" applyNumberFormat="1" applyFont="1" applyFill="1" applyBorder="1"/>
    <xf numFmtId="0" fontId="41" fillId="2" borderId="41" xfId="0" applyFont="1" applyFill="1" applyBorder="1"/>
    <xf numFmtId="38" fontId="11" fillId="2" borderId="6" xfId="6" applyFont="1" applyFill="1" applyBorder="1" applyProtection="1"/>
    <xf numFmtId="37" fontId="11" fillId="2" borderId="6" xfId="0" applyNumberFormat="1" applyFont="1" applyFill="1" applyBorder="1"/>
    <xf numFmtId="37" fontId="40" fillId="2" borderId="6" xfId="0" applyNumberFormat="1" applyFont="1" applyFill="1" applyBorder="1"/>
    <xf numFmtId="37" fontId="42" fillId="2" borderId="6" xfId="0" applyNumberFormat="1" applyFont="1" applyFill="1" applyBorder="1"/>
    <xf numFmtId="0" fontId="11" fillId="2" borderId="38" xfId="0" applyFont="1" applyFill="1" applyBorder="1"/>
    <xf numFmtId="37" fontId="11" fillId="2" borderId="8" xfId="0" applyNumberFormat="1" applyFont="1" applyFill="1" applyBorder="1"/>
    <xf numFmtId="0" fontId="11" fillId="2" borderId="41" xfId="0" applyFont="1" applyFill="1" applyBorder="1"/>
    <xf numFmtId="0" fontId="11" fillId="2" borderId="19" xfId="0" applyFont="1" applyFill="1" applyBorder="1"/>
    <xf numFmtId="0" fontId="11" fillId="2" borderId="13" xfId="0" applyFont="1" applyFill="1" applyBorder="1"/>
    <xf numFmtId="0" fontId="11" fillId="2" borderId="16" xfId="0" applyFont="1" applyFill="1" applyBorder="1"/>
    <xf numFmtId="0" fontId="11" fillId="2" borderId="16" xfId="0" applyFont="1" applyFill="1" applyBorder="1" applyAlignment="1">
      <alignment horizontal="center"/>
    </xf>
    <xf numFmtId="37" fontId="11" fillId="2" borderId="16" xfId="0" applyNumberFormat="1" applyFont="1" applyFill="1" applyBorder="1"/>
    <xf numFmtId="37" fontId="42" fillId="2" borderId="16" xfId="0" applyNumberFormat="1" applyFont="1" applyFill="1" applyBorder="1"/>
    <xf numFmtId="0" fontId="11" fillId="2" borderId="39" xfId="0" applyFont="1" applyFill="1" applyBorder="1"/>
    <xf numFmtId="37" fontId="11" fillId="2" borderId="38" xfId="0" applyNumberFormat="1" applyFont="1" applyFill="1" applyBorder="1"/>
    <xf numFmtId="37" fontId="40" fillId="2" borderId="16" xfId="0" applyNumberFormat="1" applyFont="1" applyFill="1" applyBorder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38" fontId="12" fillId="2" borderId="0" xfId="6" applyFont="1" applyFill="1" applyBorder="1" applyProtection="1"/>
    <xf numFmtId="37" fontId="12" fillId="2" borderId="0" xfId="0" applyNumberFormat="1" applyFont="1" applyFill="1"/>
    <xf numFmtId="37" fontId="39" fillId="2" borderId="0" xfId="0" applyNumberFormat="1" applyFont="1" applyFill="1"/>
    <xf numFmtId="0" fontId="5" fillId="2" borderId="0" xfId="0" applyFont="1" applyFill="1"/>
    <xf numFmtId="0" fontId="41" fillId="2" borderId="0" xfId="0" applyFont="1" applyFill="1"/>
    <xf numFmtId="2" fontId="0" fillId="2" borderId="0" xfId="0" applyNumberFormat="1" applyFill="1"/>
    <xf numFmtId="38" fontId="11" fillId="2" borderId="3" xfId="6" applyFont="1" applyFill="1" applyBorder="1"/>
    <xf numFmtId="0" fontId="11" fillId="2" borderId="3" xfId="0" applyFont="1" applyFill="1" applyBorder="1"/>
    <xf numFmtId="0" fontId="11" fillId="2" borderId="42" xfId="0" applyFont="1" applyFill="1" applyBorder="1"/>
    <xf numFmtId="38" fontId="11" fillId="2" borderId="16" xfId="6" applyFont="1" applyFill="1" applyBorder="1"/>
    <xf numFmtId="38" fontId="11" fillId="2" borderId="16" xfId="6" applyFont="1" applyFill="1" applyBorder="1" applyProtection="1"/>
    <xf numFmtId="37" fontId="40" fillId="2" borderId="43" xfId="0" applyNumberFormat="1" applyFont="1" applyFill="1" applyBorder="1"/>
    <xf numFmtId="0" fontId="41" fillId="2" borderId="39" xfId="0" applyFont="1" applyFill="1" applyBorder="1"/>
    <xf numFmtId="38" fontId="41" fillId="2" borderId="41" xfId="0" applyNumberFormat="1" applyFont="1" applyFill="1" applyBorder="1"/>
    <xf numFmtId="0" fontId="40" fillId="2" borderId="3" xfId="0" applyFont="1" applyFill="1" applyBorder="1"/>
    <xf numFmtId="37" fontId="40" fillId="2" borderId="44" xfId="0" applyNumberFormat="1" applyFont="1" applyFill="1" applyBorder="1"/>
    <xf numFmtId="0" fontId="11" fillId="2" borderId="45" xfId="0" applyFont="1" applyFill="1" applyBorder="1"/>
    <xf numFmtId="0" fontId="11" fillId="2" borderId="0" xfId="0" applyFont="1" applyFill="1" applyAlignment="1">
      <alignment horizontal="left"/>
    </xf>
    <xf numFmtId="0" fontId="11" fillId="2" borderId="11" xfId="0" applyFont="1" applyFill="1" applyBorder="1"/>
    <xf numFmtId="0" fontId="11" fillId="2" borderId="14" xfId="0" applyFont="1" applyFill="1" applyBorder="1"/>
    <xf numFmtId="0" fontId="11" fillId="2" borderId="20" xfId="0" applyFont="1" applyFill="1" applyBorder="1"/>
    <xf numFmtId="0" fontId="11" fillId="2" borderId="20" xfId="0" applyFont="1" applyFill="1" applyBorder="1" applyAlignment="1">
      <alignment horizontal="center"/>
    </xf>
    <xf numFmtId="37" fontId="11" fillId="2" borderId="20" xfId="0" applyNumberFormat="1" applyFont="1" applyFill="1" applyBorder="1"/>
    <xf numFmtId="37" fontId="42" fillId="2" borderId="20" xfId="0" applyNumberFormat="1" applyFont="1" applyFill="1" applyBorder="1"/>
    <xf numFmtId="0" fontId="11" fillId="2" borderId="37" xfId="0" applyFont="1" applyFill="1" applyBorder="1"/>
    <xf numFmtId="0" fontId="41" fillId="2" borderId="46" xfId="0" applyFont="1" applyFill="1" applyBorder="1"/>
    <xf numFmtId="37" fontId="40" fillId="2" borderId="8" xfId="0" applyNumberFormat="1" applyFont="1" applyFill="1" applyBorder="1" applyAlignment="1">
      <alignment horizontal="right"/>
    </xf>
    <xf numFmtId="38" fontId="11" fillId="2" borderId="6" xfId="7" applyFont="1" applyFill="1" applyBorder="1"/>
    <xf numFmtId="38" fontId="11" fillId="2" borderId="8" xfId="7" applyFont="1" applyFill="1" applyBorder="1" applyProtection="1"/>
    <xf numFmtId="38" fontId="11" fillId="2" borderId="42" xfId="7" applyFont="1" applyFill="1" applyBorder="1"/>
    <xf numFmtId="38" fontId="11" fillId="2" borderId="44" xfId="7" applyFont="1" applyFill="1" applyBorder="1" applyProtection="1"/>
    <xf numFmtId="38" fontId="11" fillId="2" borderId="45" xfId="7" applyFont="1" applyFill="1" applyBorder="1"/>
    <xf numFmtId="38" fontId="11" fillId="2" borderId="43" xfId="7" applyFont="1" applyFill="1" applyBorder="1" applyProtection="1"/>
    <xf numFmtId="37" fontId="40" fillId="2" borderId="45" xfId="0" applyNumberFormat="1" applyFont="1" applyFill="1" applyBorder="1"/>
    <xf numFmtId="38" fontId="11" fillId="2" borderId="3" xfId="7" applyFont="1" applyFill="1" applyBorder="1"/>
    <xf numFmtId="38" fontId="11" fillId="2" borderId="8" xfId="7" applyFont="1" applyFill="1" applyBorder="1"/>
    <xf numFmtId="0" fontId="0" fillId="2" borderId="13" xfId="0" applyFill="1" applyBorder="1"/>
    <xf numFmtId="56" fontId="25" fillId="2" borderId="42" xfId="0" quotePrefix="1" applyNumberFormat="1" applyFont="1" applyFill="1" applyBorder="1" applyAlignment="1">
      <alignment horizontal="center" vertical="center"/>
    </xf>
    <xf numFmtId="38" fontId="29" fillId="2" borderId="4" xfId="6" applyFont="1" applyFill="1" applyBorder="1" applyAlignment="1">
      <alignment vertical="center"/>
    </xf>
    <xf numFmtId="0" fontId="25" fillId="2" borderId="42" xfId="0" applyFont="1" applyFill="1" applyBorder="1" applyAlignment="1">
      <alignment vertical="center"/>
    </xf>
    <xf numFmtId="56" fontId="25" fillId="2" borderId="42" xfId="0" applyNumberFormat="1" applyFont="1" applyFill="1" applyBorder="1" applyAlignment="1">
      <alignment vertical="center"/>
    </xf>
    <xf numFmtId="38" fontId="29" fillId="2" borderId="9" xfId="6" applyFont="1" applyFill="1" applyBorder="1" applyAlignment="1">
      <alignment vertical="center"/>
    </xf>
    <xf numFmtId="0" fontId="25" fillId="2" borderId="44" xfId="0" applyFont="1" applyFill="1" applyBorder="1" applyAlignment="1">
      <alignment vertical="center"/>
    </xf>
    <xf numFmtId="56" fontId="25" fillId="2" borderId="9" xfId="0" applyNumberFormat="1" applyFont="1" applyFill="1" applyBorder="1" applyAlignment="1">
      <alignment vertical="center"/>
    </xf>
    <xf numFmtId="56" fontId="25" fillId="2" borderId="44" xfId="0" applyNumberFormat="1" applyFont="1" applyFill="1" applyBorder="1" applyAlignment="1">
      <alignment vertical="center"/>
    </xf>
    <xf numFmtId="56" fontId="25" fillId="2" borderId="44" xfId="0" applyNumberFormat="1" applyFont="1" applyFill="1" applyBorder="1" applyAlignment="1">
      <alignment horizontal="center" vertical="center"/>
    </xf>
    <xf numFmtId="180" fontId="29" fillId="2" borderId="4" xfId="6" applyNumberFormat="1" applyFont="1" applyFill="1" applyBorder="1" applyAlignment="1">
      <alignment vertical="center"/>
    </xf>
    <xf numFmtId="180" fontId="29" fillId="2" borderId="9" xfId="6" applyNumberFormat="1" applyFont="1" applyFill="1" applyBorder="1" applyAlignment="1">
      <alignment vertical="center"/>
    </xf>
    <xf numFmtId="180" fontId="27" fillId="2" borderId="4" xfId="6" applyNumberFormat="1" applyFont="1" applyFill="1" applyBorder="1" applyAlignment="1">
      <alignment vertical="center"/>
    </xf>
    <xf numFmtId="180" fontId="27" fillId="2" borderId="9" xfId="6" applyNumberFormat="1" applyFont="1" applyFill="1" applyBorder="1" applyAlignment="1">
      <alignment vertical="center"/>
    </xf>
    <xf numFmtId="38" fontId="31" fillId="2" borderId="4" xfId="6" applyFont="1" applyFill="1" applyBorder="1" applyAlignment="1">
      <alignment vertical="center"/>
    </xf>
    <xf numFmtId="38" fontId="31" fillId="2" borderId="9" xfId="6" applyFont="1" applyFill="1" applyBorder="1" applyAlignment="1">
      <alignment vertical="center"/>
    </xf>
    <xf numFmtId="38" fontId="33" fillId="2" borderId="4" xfId="6" applyFont="1" applyFill="1" applyBorder="1" applyAlignment="1">
      <alignment vertical="center"/>
    </xf>
    <xf numFmtId="38" fontId="33" fillId="2" borderId="9" xfId="6" applyFont="1" applyFill="1" applyBorder="1" applyAlignment="1">
      <alignment vertical="center"/>
    </xf>
    <xf numFmtId="56" fontId="25" fillId="2" borderId="42" xfId="0" applyNumberFormat="1" applyFont="1" applyFill="1" applyBorder="1" applyAlignment="1">
      <alignment horizontal="center" vertical="center"/>
    </xf>
    <xf numFmtId="0" fontId="25" fillId="2" borderId="44" xfId="0" applyFont="1" applyFill="1" applyBorder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5" fillId="2" borderId="9" xfId="0" applyFont="1" applyFill="1" applyBorder="1" applyAlignment="1">
      <alignment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42" xfId="0" applyFont="1" applyFill="1" applyBorder="1" applyAlignment="1">
      <alignment horizontal="center" vertical="center"/>
    </xf>
    <xf numFmtId="38" fontId="32" fillId="2" borderId="4" xfId="6" applyFont="1" applyFill="1" applyBorder="1" applyAlignment="1">
      <alignment vertical="center"/>
    </xf>
    <xf numFmtId="38" fontId="32" fillId="2" borderId="9" xfId="6" applyFont="1" applyFill="1" applyBorder="1" applyAlignment="1">
      <alignment vertical="center"/>
    </xf>
    <xf numFmtId="0" fontId="25" fillId="2" borderId="4" xfId="0" applyFont="1" applyFill="1" applyBorder="1" applyAlignment="1">
      <alignment vertical="center"/>
    </xf>
    <xf numFmtId="0" fontId="25" fillId="2" borderId="4" xfId="0" applyFont="1" applyFill="1" applyBorder="1" applyAlignment="1">
      <alignment vertical="center" shrinkToFit="1"/>
    </xf>
    <xf numFmtId="0" fontId="25" fillId="2" borderId="9" xfId="0" applyFont="1" applyFill="1" applyBorder="1" applyAlignment="1">
      <alignment vertical="center" shrinkToFit="1"/>
    </xf>
    <xf numFmtId="0" fontId="25" fillId="2" borderId="2" xfId="0" applyFont="1" applyFill="1" applyBorder="1" applyAlignment="1">
      <alignment horizontal="center"/>
    </xf>
    <xf numFmtId="0" fontId="32" fillId="2" borderId="9" xfId="6" applyNumberFormat="1" applyFont="1" applyFill="1" applyBorder="1" applyAlignment="1">
      <alignment vertical="center"/>
    </xf>
    <xf numFmtId="0" fontId="32" fillId="2" borderId="4" xfId="6" applyNumberFormat="1" applyFont="1" applyFill="1" applyBorder="1" applyAlignment="1">
      <alignment vertical="center"/>
    </xf>
    <xf numFmtId="56" fontId="25" fillId="2" borderId="44" xfId="0" quotePrefix="1" applyNumberFormat="1" applyFont="1" applyFill="1" applyBorder="1" applyAlignment="1">
      <alignment horizontal="center" vertical="center"/>
    </xf>
    <xf numFmtId="0" fontId="10" fillId="2" borderId="4" xfId="0" applyFont="1" applyFill="1" applyBorder="1"/>
    <xf numFmtId="0" fontId="13" fillId="2" borderId="6" xfId="0" applyFont="1" applyFill="1" applyBorder="1"/>
    <xf numFmtId="0" fontId="25" fillId="2" borderId="28" xfId="0" applyFont="1" applyFill="1" applyBorder="1"/>
    <xf numFmtId="0" fontId="25" fillId="2" borderId="6" xfId="0" applyFont="1" applyFill="1" applyBorder="1"/>
    <xf numFmtId="0" fontId="25" fillId="2" borderId="34" xfId="0" applyFont="1" applyFill="1" applyBorder="1"/>
    <xf numFmtId="0" fontId="25" fillId="2" borderId="33" xfId="0" applyFont="1" applyFill="1" applyBorder="1"/>
    <xf numFmtId="0" fontId="25" fillId="2" borderId="22" xfId="0" applyFont="1" applyFill="1" applyBorder="1"/>
    <xf numFmtId="0" fontId="25" fillId="2" borderId="30" xfId="0" applyFont="1" applyFill="1" applyBorder="1"/>
    <xf numFmtId="0" fontId="25" fillId="2" borderId="31" xfId="0" applyFont="1" applyFill="1" applyBorder="1"/>
    <xf numFmtId="0" fontId="25" fillId="2" borderId="32" xfId="0" applyFont="1" applyFill="1" applyBorder="1"/>
    <xf numFmtId="0" fontId="10" fillId="2" borderId="0" xfId="0" applyFont="1" applyFill="1" applyAlignment="1">
      <alignment shrinkToFit="1"/>
    </xf>
    <xf numFmtId="0" fontId="24" fillId="2" borderId="23" xfId="0" applyFont="1" applyFill="1" applyBorder="1" applyAlignment="1">
      <alignment shrinkToFit="1"/>
    </xf>
    <xf numFmtId="0" fontId="24" fillId="2" borderId="24" xfId="0" applyFont="1" applyFill="1" applyBorder="1" applyAlignment="1">
      <alignment shrinkToFit="1"/>
    </xf>
    <xf numFmtId="0" fontId="25" fillId="2" borderId="23" xfId="0" applyFont="1" applyFill="1" applyBorder="1" applyAlignment="1">
      <alignment horizontal="left" shrinkToFit="1"/>
    </xf>
    <xf numFmtId="0" fontId="25" fillId="2" borderId="25" xfId="0" applyFont="1" applyFill="1" applyBorder="1" applyAlignment="1">
      <alignment horizontal="left" shrinkToFit="1"/>
    </xf>
    <xf numFmtId="0" fontId="0" fillId="2" borderId="0" xfId="0" applyFill="1" applyAlignment="1">
      <alignment shrinkToFit="1"/>
    </xf>
    <xf numFmtId="38" fontId="25" fillId="2" borderId="0" xfId="6" applyFont="1" applyFill="1" applyBorder="1"/>
    <xf numFmtId="182" fontId="25" fillId="2" borderId="30" xfId="0" applyNumberFormat="1" applyFont="1" applyFill="1" applyBorder="1"/>
    <xf numFmtId="0" fontId="25" fillId="2" borderId="33" xfId="0" applyFont="1" applyFill="1" applyBorder="1" applyAlignment="1">
      <alignment horizontal="center"/>
    </xf>
    <xf numFmtId="0" fontId="25" fillId="2" borderId="31" xfId="0" applyFont="1" applyFill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38" fontId="24" fillId="2" borderId="0" xfId="6" applyFont="1" applyFill="1" applyBorder="1" applyAlignment="1">
      <alignment vertical="center"/>
    </xf>
    <xf numFmtId="177" fontId="24" fillId="2" borderId="7" xfId="0" applyNumberFormat="1" applyFont="1" applyFill="1" applyBorder="1" applyAlignment="1">
      <alignment horizontal="right" vertical="center"/>
    </xf>
    <xf numFmtId="177" fontId="24" fillId="2" borderId="0" xfId="0" applyNumberFormat="1" applyFont="1" applyFill="1" applyAlignment="1">
      <alignment horizontal="right" vertical="center"/>
    </xf>
    <xf numFmtId="0" fontId="24" fillId="2" borderId="7" xfId="0" applyFont="1" applyFill="1" applyBorder="1"/>
    <xf numFmtId="0" fontId="24" fillId="2" borderId="49" xfId="0" applyFont="1" applyFill="1" applyBorder="1" applyAlignment="1">
      <alignment horizontal="center"/>
    </xf>
    <xf numFmtId="38" fontId="24" fillId="2" borderId="51" xfId="6" applyFont="1" applyFill="1" applyBorder="1" applyAlignment="1">
      <alignment vertical="center"/>
    </xf>
    <xf numFmtId="38" fontId="24" fillId="2" borderId="51" xfId="6" applyFont="1" applyFill="1" applyBorder="1" applyAlignment="1">
      <alignment horizontal="center" vertical="center"/>
    </xf>
    <xf numFmtId="177" fontId="24" fillId="2" borderId="54" xfId="0" applyNumberFormat="1" applyFont="1" applyFill="1" applyBorder="1" applyAlignment="1">
      <alignment horizontal="right" vertical="center"/>
    </xf>
    <xf numFmtId="177" fontId="24" fillId="2" borderId="51" xfId="0" applyNumberFormat="1" applyFont="1" applyFill="1" applyBorder="1" applyAlignment="1">
      <alignment horizontal="right" vertical="center"/>
    </xf>
    <xf numFmtId="0" fontId="24" fillId="2" borderId="54" xfId="0" applyFont="1" applyFill="1" applyBorder="1"/>
    <xf numFmtId="38" fontId="24" fillId="2" borderId="51" xfId="6" applyFont="1" applyFill="1" applyBorder="1" applyAlignment="1">
      <alignment vertical="center" shrinkToFit="1"/>
    </xf>
    <xf numFmtId="178" fontId="24" fillId="2" borderId="51" xfId="0" applyNumberFormat="1" applyFont="1" applyFill="1" applyBorder="1" applyAlignment="1">
      <alignment vertical="center"/>
    </xf>
    <xf numFmtId="180" fontId="24" fillId="2" borderId="51" xfId="6" applyNumberFormat="1" applyFont="1" applyFill="1" applyBorder="1" applyAlignment="1">
      <alignment vertical="center"/>
    </xf>
    <xf numFmtId="185" fontId="43" fillId="2" borderId="51" xfId="6" applyNumberFormat="1" applyFont="1" applyFill="1" applyBorder="1" applyAlignment="1">
      <alignment vertical="center"/>
    </xf>
    <xf numFmtId="180" fontId="43" fillId="2" borderId="51" xfId="6" applyNumberFormat="1" applyFont="1" applyFill="1" applyBorder="1" applyAlignment="1">
      <alignment vertical="center"/>
    </xf>
    <xf numFmtId="0" fontId="52" fillId="2" borderId="0" xfId="0" applyFont="1" applyFill="1" applyAlignment="1">
      <alignment horizontal="distributed"/>
    </xf>
    <xf numFmtId="0" fontId="5" fillId="2" borderId="0" xfId="0" applyFont="1" applyFill="1" applyAlignment="1">
      <alignment horizontal="distributed"/>
    </xf>
    <xf numFmtId="0" fontId="52" fillId="2" borderId="9" xfId="0" applyFont="1" applyFill="1" applyBorder="1"/>
    <xf numFmtId="0" fontId="26" fillId="2" borderId="9" xfId="0" applyFont="1" applyFill="1" applyBorder="1"/>
    <xf numFmtId="0" fontId="26" fillId="2" borderId="0" xfId="0" applyFont="1" applyFill="1"/>
    <xf numFmtId="0" fontId="52" fillId="2" borderId="4" xfId="0" applyFont="1" applyFill="1" applyBorder="1" applyAlignment="1">
      <alignment horizontal="distributed"/>
    </xf>
    <xf numFmtId="0" fontId="5" fillId="2" borderId="4" xfId="0" applyFont="1" applyFill="1" applyBorder="1" applyAlignment="1">
      <alignment horizontal="distributed"/>
    </xf>
    <xf numFmtId="0" fontId="5" fillId="2" borderId="4" xfId="0" applyFont="1" applyFill="1" applyBorder="1"/>
    <xf numFmtId="0" fontId="52" fillId="2" borderId="0" xfId="0" applyFont="1" applyFill="1"/>
    <xf numFmtId="3" fontId="52" fillId="2" borderId="9" xfId="0" applyNumberFormat="1" applyFont="1" applyFill="1" applyBorder="1"/>
    <xf numFmtId="3" fontId="26" fillId="2" borderId="9" xfId="0" quotePrefix="1" applyNumberFormat="1" applyFont="1" applyFill="1" applyBorder="1"/>
    <xf numFmtId="3" fontId="26" fillId="2" borderId="0" xfId="0" quotePrefix="1" applyNumberFormat="1" applyFont="1" applyFill="1"/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38" fontId="24" fillId="2" borderId="51" xfId="6" applyFont="1" applyFill="1" applyBorder="1" applyAlignment="1">
      <alignment horizontal="right" vertical="center"/>
    </xf>
    <xf numFmtId="56" fontId="24" fillId="2" borderId="52" xfId="0" applyNumberFormat="1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/>
    </xf>
    <xf numFmtId="0" fontId="24" fillId="2" borderId="53" xfId="0" applyFont="1" applyFill="1" applyBorder="1" applyAlignment="1">
      <alignment horizontal="left" vertical="center"/>
    </xf>
    <xf numFmtId="180" fontId="24" fillId="2" borderId="53" xfId="6" applyNumberFormat="1" applyFont="1" applyFill="1" applyBorder="1" applyAlignment="1">
      <alignment vertical="center"/>
    </xf>
    <xf numFmtId="38" fontId="24" fillId="2" borderId="53" xfId="6" applyFont="1" applyFill="1" applyBorder="1" applyAlignment="1">
      <alignment vertical="center"/>
    </xf>
    <xf numFmtId="178" fontId="24" fillId="2" borderId="53" xfId="0" applyNumberFormat="1" applyFont="1" applyFill="1" applyBorder="1" applyAlignment="1">
      <alignment vertical="center"/>
    </xf>
    <xf numFmtId="185" fontId="43" fillId="2" borderId="53" xfId="6" applyNumberFormat="1" applyFont="1" applyFill="1" applyBorder="1" applyAlignment="1">
      <alignment vertical="center"/>
    </xf>
    <xf numFmtId="180" fontId="43" fillId="2" borderId="53" xfId="6" applyNumberFormat="1" applyFont="1" applyFill="1" applyBorder="1" applyAlignment="1">
      <alignment vertical="center"/>
    </xf>
    <xf numFmtId="0" fontId="24" fillId="2" borderId="55" xfId="0" applyFont="1" applyFill="1" applyBorder="1"/>
    <xf numFmtId="38" fontId="24" fillId="2" borderId="0" xfId="6" applyFont="1" applyFill="1" applyBorder="1" applyAlignment="1">
      <alignment horizontal="right" vertical="center"/>
    </xf>
    <xf numFmtId="0" fontId="24" fillId="2" borderId="51" xfId="6" applyNumberFormat="1" applyFont="1" applyFill="1" applyBorder="1" applyAlignment="1">
      <alignment horizontal="right" vertical="center"/>
    </xf>
    <xf numFmtId="178" fontId="24" fillId="2" borderId="54" xfId="0" applyNumberFormat="1" applyFont="1" applyFill="1" applyBorder="1" applyAlignment="1">
      <alignment horizontal="right" vertical="center"/>
    </xf>
    <xf numFmtId="178" fontId="24" fillId="2" borderId="51" xfId="0" applyNumberFormat="1" applyFont="1" applyFill="1" applyBorder="1" applyAlignment="1">
      <alignment horizontal="right" vertical="center"/>
    </xf>
    <xf numFmtId="38" fontId="24" fillId="2" borderId="53" xfId="6" applyFont="1" applyFill="1" applyBorder="1" applyAlignment="1">
      <alignment horizontal="right" vertical="center"/>
    </xf>
    <xf numFmtId="178" fontId="24" fillId="2" borderId="55" xfId="0" applyNumberFormat="1" applyFont="1" applyFill="1" applyBorder="1" applyAlignment="1">
      <alignment horizontal="right" vertical="center"/>
    </xf>
    <xf numFmtId="178" fontId="24" fillId="2" borderId="53" xfId="0" applyNumberFormat="1" applyFont="1" applyFill="1" applyBorder="1" applyAlignment="1">
      <alignment horizontal="right" vertical="center"/>
    </xf>
    <xf numFmtId="0" fontId="24" fillId="2" borderId="53" xfId="6" applyNumberFormat="1" applyFont="1" applyFill="1" applyBorder="1" applyAlignment="1">
      <alignment horizontal="right" vertical="center"/>
    </xf>
    <xf numFmtId="0" fontId="25" fillId="2" borderId="29" xfId="0" applyFont="1" applyFill="1" applyBorder="1" applyAlignment="1">
      <alignment horizontal="center"/>
    </xf>
    <xf numFmtId="0" fontId="24" fillId="2" borderId="51" xfId="0" applyFont="1" applyFill="1" applyBorder="1" applyAlignment="1">
      <alignment horizontal="left" vertical="center"/>
    </xf>
    <xf numFmtId="0" fontId="28" fillId="3" borderId="26" xfId="0" applyFont="1" applyFill="1" applyBorder="1" applyAlignment="1">
      <alignment horizontal="center"/>
    </xf>
    <xf numFmtId="181" fontId="28" fillId="3" borderId="27" xfId="0" applyNumberFormat="1" applyFont="1" applyFill="1" applyBorder="1" applyAlignment="1">
      <alignment horizontal="center"/>
    </xf>
    <xf numFmtId="181" fontId="28" fillId="3" borderId="26" xfId="0" applyNumberFormat="1" applyFont="1" applyFill="1" applyBorder="1" applyAlignment="1">
      <alignment horizontal="center"/>
    </xf>
    <xf numFmtId="181" fontId="28" fillId="3" borderId="2" xfId="0" applyNumberFormat="1" applyFont="1" applyFill="1" applyBorder="1" applyAlignment="1">
      <alignment horizontal="center"/>
    </xf>
    <xf numFmtId="182" fontId="28" fillId="3" borderId="21" xfId="6" applyNumberFormat="1" applyFont="1" applyFill="1" applyBorder="1" applyAlignment="1" applyProtection="1">
      <alignment horizontal="center"/>
    </xf>
    <xf numFmtId="56" fontId="24" fillId="2" borderId="45" xfId="0" quotePrefix="1" applyNumberFormat="1" applyFont="1" applyFill="1" applyBorder="1" applyAlignment="1">
      <alignment horizontal="center" vertical="center"/>
    </xf>
    <xf numFmtId="56" fontId="24" fillId="2" borderId="50" xfId="0" quotePrefix="1" applyNumberFormat="1" applyFont="1" applyFill="1" applyBorder="1" applyAlignment="1">
      <alignment horizontal="center" vertical="center"/>
    </xf>
    <xf numFmtId="56" fontId="24" fillId="3" borderId="44" xfId="0" applyNumberFormat="1" applyFont="1" applyFill="1" applyBorder="1" applyAlignment="1">
      <alignment vertical="center"/>
    </xf>
    <xf numFmtId="0" fontId="24" fillId="3" borderId="8" xfId="0" applyFont="1" applyFill="1" applyBorder="1" applyAlignment="1">
      <alignment horizontal="center"/>
    </xf>
    <xf numFmtId="38" fontId="24" fillId="3" borderId="9" xfId="6" applyFont="1" applyFill="1" applyBorder="1" applyAlignment="1">
      <alignment vertical="center"/>
    </xf>
    <xf numFmtId="178" fontId="24" fillId="3" borderId="9" xfId="0" applyNumberFormat="1" applyFont="1" applyFill="1" applyBorder="1" applyAlignment="1">
      <alignment vertical="center"/>
    </xf>
    <xf numFmtId="185" fontId="43" fillId="3" borderId="9" xfId="6" applyNumberFormat="1" applyFont="1" applyFill="1" applyBorder="1" applyAlignment="1">
      <alignment vertical="center"/>
    </xf>
    <xf numFmtId="180" fontId="43" fillId="3" borderId="9" xfId="6" applyNumberFormat="1" applyFont="1" applyFill="1" applyBorder="1" applyAlignment="1">
      <alignment vertical="center"/>
    </xf>
    <xf numFmtId="0" fontId="24" fillId="3" borderId="10" xfId="0" applyFont="1" applyFill="1" applyBorder="1"/>
    <xf numFmtId="0" fontId="24" fillId="2" borderId="0" xfId="0" applyFont="1" applyFill="1" applyAlignment="1">
      <alignment horizontal="distributed" vertical="center"/>
    </xf>
    <xf numFmtId="0" fontId="24" fillId="2" borderId="51" xfId="0" applyFont="1" applyFill="1" applyBorder="1" applyAlignment="1">
      <alignment horizontal="distributed" vertical="center"/>
    </xf>
    <xf numFmtId="0" fontId="24" fillId="2" borderId="53" xfId="0" applyFont="1" applyFill="1" applyBorder="1" applyAlignment="1">
      <alignment horizontal="distributed" vertical="center"/>
    </xf>
    <xf numFmtId="0" fontId="24" fillId="3" borderId="9" xfId="0" applyFont="1" applyFill="1" applyBorder="1" applyAlignment="1">
      <alignment horizontal="distributed" vertical="center"/>
    </xf>
    <xf numFmtId="40" fontId="24" fillId="2" borderId="51" xfId="6" applyNumberFormat="1" applyFont="1" applyFill="1" applyBorder="1" applyAlignment="1">
      <alignment vertical="center"/>
    </xf>
    <xf numFmtId="0" fontId="24" fillId="2" borderId="51" xfId="0" applyFont="1" applyFill="1" applyBorder="1" applyAlignment="1">
      <alignment horizontal="left" vertical="center" shrinkToFit="1"/>
    </xf>
    <xf numFmtId="181" fontId="25" fillId="2" borderId="60" xfId="0" applyNumberFormat="1" applyFont="1" applyFill="1" applyBorder="1"/>
    <xf numFmtId="0" fontId="25" fillId="2" borderId="62" xfId="0" applyFont="1" applyFill="1" applyBorder="1" applyAlignment="1">
      <alignment horizontal="center"/>
    </xf>
    <xf numFmtId="0" fontId="25" fillId="2" borderId="63" xfId="0" applyFont="1" applyFill="1" applyBorder="1"/>
    <xf numFmtId="0" fontId="25" fillId="2" borderId="64" xfId="0" applyFont="1" applyFill="1" applyBorder="1"/>
    <xf numFmtId="1" fontId="25" fillId="2" borderId="65" xfId="0" applyNumberFormat="1" applyFont="1" applyFill="1" applyBorder="1" applyAlignment="1">
      <alignment horizontal="center"/>
    </xf>
    <xf numFmtId="181" fontId="25" fillId="2" borderId="65" xfId="0" applyNumberFormat="1" applyFont="1" applyFill="1" applyBorder="1"/>
    <xf numFmtId="182" fontId="25" fillId="2" borderId="66" xfId="0" applyNumberFormat="1" applyFont="1" applyFill="1" applyBorder="1"/>
    <xf numFmtId="38" fontId="25" fillId="2" borderId="67" xfId="0" applyNumberFormat="1" applyFont="1" applyFill="1" applyBorder="1"/>
    <xf numFmtId="0" fontId="25" fillId="2" borderId="68" xfId="0" applyFont="1" applyFill="1" applyBorder="1"/>
    <xf numFmtId="38" fontId="25" fillId="2" borderId="69" xfId="0" applyNumberFormat="1" applyFont="1" applyFill="1" applyBorder="1"/>
    <xf numFmtId="0" fontId="25" fillId="2" borderId="70" xfId="0" applyFont="1" applyFill="1" applyBorder="1"/>
    <xf numFmtId="182" fontId="25" fillId="2" borderId="71" xfId="0" applyNumberFormat="1" applyFont="1" applyFill="1" applyBorder="1"/>
    <xf numFmtId="181" fontId="25" fillId="2" borderId="72" xfId="0" applyNumberFormat="1" applyFont="1" applyFill="1" applyBorder="1"/>
    <xf numFmtId="38" fontId="25" fillId="2" borderId="73" xfId="0" applyNumberFormat="1" applyFont="1" applyFill="1" applyBorder="1"/>
    <xf numFmtId="0" fontId="25" fillId="2" borderId="74" xfId="0" applyFont="1" applyFill="1" applyBorder="1"/>
    <xf numFmtId="182" fontId="25" fillId="2" borderId="75" xfId="0" applyNumberFormat="1" applyFont="1" applyFill="1" applyBorder="1"/>
    <xf numFmtId="181" fontId="25" fillId="2" borderId="76" xfId="0" applyNumberFormat="1" applyFont="1" applyFill="1" applyBorder="1"/>
    <xf numFmtId="182" fontId="28" fillId="3" borderId="82" xfId="6" applyNumberFormat="1" applyFont="1" applyFill="1" applyBorder="1" applyAlignment="1" applyProtection="1">
      <alignment horizontal="center"/>
    </xf>
    <xf numFmtId="181" fontId="28" fillId="3" borderId="83" xfId="0" applyNumberFormat="1" applyFont="1" applyFill="1" applyBorder="1" applyAlignment="1">
      <alignment horizontal="center"/>
    </xf>
    <xf numFmtId="0" fontId="13" fillId="2" borderId="69" xfId="0" applyFont="1" applyFill="1" applyBorder="1"/>
    <xf numFmtId="0" fontId="13" fillId="2" borderId="70" xfId="0" applyFont="1" applyFill="1" applyBorder="1"/>
    <xf numFmtId="0" fontId="25" fillId="2" borderId="84" xfId="0" applyFont="1" applyFill="1" applyBorder="1"/>
    <xf numFmtId="0" fontId="25" fillId="2" borderId="73" xfId="0" applyFont="1" applyFill="1" applyBorder="1"/>
    <xf numFmtId="0" fontId="25" fillId="2" borderId="69" xfId="0" applyFont="1" applyFill="1" applyBorder="1"/>
    <xf numFmtId="0" fontId="25" fillId="2" borderId="71" xfId="0" applyFont="1" applyFill="1" applyBorder="1"/>
    <xf numFmtId="38" fontId="25" fillId="2" borderId="70" xfId="6" applyFont="1" applyFill="1" applyBorder="1"/>
    <xf numFmtId="0" fontId="25" fillId="2" borderId="85" xfId="0" applyFont="1" applyFill="1" applyBorder="1"/>
    <xf numFmtId="0" fontId="25" fillId="2" borderId="60" xfId="0" applyFont="1" applyFill="1" applyBorder="1" applyAlignment="1">
      <alignment horizontal="center"/>
    </xf>
    <xf numFmtId="0" fontId="25" fillId="2" borderId="86" xfId="0" applyFont="1" applyFill="1" applyBorder="1"/>
    <xf numFmtId="0" fontId="25" fillId="2" borderId="61" xfId="0" applyFont="1" applyFill="1" applyBorder="1"/>
    <xf numFmtId="0" fontId="25" fillId="2" borderId="60" xfId="0" applyFont="1" applyFill="1" applyBorder="1"/>
    <xf numFmtId="0" fontId="25" fillId="2" borderId="87" xfId="0" applyFont="1" applyFill="1" applyBorder="1"/>
    <xf numFmtId="182" fontId="28" fillId="3" borderId="88" xfId="6" applyNumberFormat="1" applyFont="1" applyFill="1" applyBorder="1" applyAlignment="1" applyProtection="1">
      <alignment horizontal="center"/>
    </xf>
    <xf numFmtId="182" fontId="13" fillId="2" borderId="89" xfId="6" applyNumberFormat="1" applyFont="1" applyFill="1" applyBorder="1" applyProtection="1"/>
    <xf numFmtId="0" fontId="13" fillId="2" borderId="70" xfId="0" applyFont="1" applyFill="1" applyBorder="1" applyAlignment="1">
      <alignment horizontal="left"/>
    </xf>
    <xf numFmtId="182" fontId="13" fillId="2" borderId="90" xfId="6" applyNumberFormat="1" applyFont="1" applyFill="1" applyBorder="1"/>
    <xf numFmtId="0" fontId="13" fillId="2" borderId="84" xfId="0" applyFont="1" applyFill="1" applyBorder="1" applyAlignment="1">
      <alignment horizontal="left"/>
    </xf>
    <xf numFmtId="182" fontId="25" fillId="2" borderId="89" xfId="6" applyNumberFormat="1" applyFont="1" applyFill="1" applyBorder="1"/>
    <xf numFmtId="0" fontId="25" fillId="2" borderId="70" xfId="0" applyFont="1" applyFill="1" applyBorder="1" applyAlignment="1">
      <alignment horizontal="left"/>
    </xf>
    <xf numFmtId="182" fontId="25" fillId="2" borderId="91" xfId="6" applyNumberFormat="1" applyFont="1" applyFill="1" applyBorder="1" applyProtection="1"/>
    <xf numFmtId="181" fontId="25" fillId="2" borderId="92" xfId="0" applyNumberFormat="1" applyFont="1" applyFill="1" applyBorder="1"/>
    <xf numFmtId="0" fontId="25" fillId="2" borderId="87" xfId="0" applyFont="1" applyFill="1" applyBorder="1" applyAlignment="1">
      <alignment horizontal="left"/>
    </xf>
    <xf numFmtId="0" fontId="24" fillId="2" borderId="69" xfId="0" applyFont="1" applyFill="1" applyBorder="1" applyAlignment="1">
      <alignment vertical="center"/>
    </xf>
    <xf numFmtId="0" fontId="24" fillId="2" borderId="93" xfId="0" applyFont="1" applyFill="1" applyBorder="1" applyAlignment="1">
      <alignment vertical="center"/>
    </xf>
    <xf numFmtId="38" fontId="24" fillId="2" borderId="94" xfId="6" applyFont="1" applyFill="1" applyBorder="1" applyAlignment="1">
      <alignment vertical="center"/>
    </xf>
    <xf numFmtId="0" fontId="24" fillId="2" borderId="95" xfId="0" applyFont="1" applyFill="1" applyBorder="1" applyAlignment="1">
      <alignment vertical="center"/>
    </xf>
    <xf numFmtId="38" fontId="24" fillId="2" borderId="96" xfId="6" applyFont="1" applyFill="1" applyBorder="1" applyAlignment="1">
      <alignment vertical="center"/>
    </xf>
    <xf numFmtId="0" fontId="24" fillId="3" borderId="85" xfId="0" applyFont="1" applyFill="1" applyBorder="1" applyAlignment="1">
      <alignment vertical="center"/>
    </xf>
    <xf numFmtId="180" fontId="24" fillId="3" borderId="86" xfId="6" applyNumberFormat="1" applyFont="1" applyFill="1" applyBorder="1" applyAlignment="1">
      <alignment vertical="center"/>
    </xf>
    <xf numFmtId="38" fontId="24" fillId="3" borderId="87" xfId="6" applyFont="1" applyFill="1" applyBorder="1" applyAlignment="1">
      <alignment vertical="center"/>
    </xf>
    <xf numFmtId="177" fontId="24" fillId="2" borderId="69" xfId="0" applyNumberFormat="1" applyFont="1" applyFill="1" applyBorder="1" applyAlignment="1">
      <alignment horizontal="right" vertical="center"/>
    </xf>
    <xf numFmtId="0" fontId="24" fillId="2" borderId="70" xfId="0" applyFont="1" applyFill="1" applyBorder="1" applyAlignment="1">
      <alignment vertical="center"/>
    </xf>
    <xf numFmtId="177" fontId="24" fillId="2" borderId="93" xfId="0" applyNumberFormat="1" applyFont="1" applyFill="1" applyBorder="1" applyAlignment="1">
      <alignment horizontal="right" vertical="center"/>
    </xf>
    <xf numFmtId="0" fontId="24" fillId="2" borderId="94" xfId="0" applyFont="1" applyFill="1" applyBorder="1" applyAlignment="1">
      <alignment vertical="center"/>
    </xf>
    <xf numFmtId="178" fontId="24" fillId="2" borderId="93" xfId="0" applyNumberFormat="1" applyFont="1" applyFill="1" applyBorder="1" applyAlignment="1">
      <alignment vertical="center"/>
    </xf>
    <xf numFmtId="178" fontId="24" fillId="2" borderId="95" xfId="0" applyNumberFormat="1" applyFont="1" applyFill="1" applyBorder="1" applyAlignment="1">
      <alignment vertical="center"/>
    </xf>
    <xf numFmtId="0" fontId="24" fillId="2" borderId="96" xfId="0" applyFont="1" applyFill="1" applyBorder="1" applyAlignment="1">
      <alignment vertical="center"/>
    </xf>
    <xf numFmtId="178" fontId="24" fillId="3" borderId="85" xfId="0" applyNumberFormat="1" applyFont="1" applyFill="1" applyBorder="1" applyAlignment="1">
      <alignment vertical="center"/>
    </xf>
    <xf numFmtId="178" fontId="24" fillId="3" borderId="97" xfId="0" applyNumberFormat="1" applyFont="1" applyFill="1" applyBorder="1" applyAlignment="1">
      <alignment vertical="center"/>
    </xf>
    <xf numFmtId="178" fontId="24" fillId="3" borderId="86" xfId="0" applyNumberFormat="1" applyFont="1" applyFill="1" applyBorder="1" applyAlignment="1">
      <alignment vertical="center"/>
    </xf>
    <xf numFmtId="0" fontId="24" fillId="3" borderId="87" xfId="0" applyFont="1" applyFill="1" applyBorder="1" applyAlignment="1">
      <alignment vertical="center"/>
    </xf>
    <xf numFmtId="56" fontId="24" fillId="2" borderId="6" xfId="0" applyNumberFormat="1" applyFont="1" applyFill="1" applyBorder="1" applyAlignment="1">
      <alignment horizontal="center"/>
    </xf>
    <xf numFmtId="0" fontId="24" fillId="2" borderId="28" xfId="0" applyFont="1" applyFill="1" applyBorder="1"/>
    <xf numFmtId="56" fontId="13" fillId="2" borderId="30" xfId="0" quotePrefix="1" applyNumberFormat="1" applyFont="1" applyFill="1" applyBorder="1" applyAlignment="1">
      <alignment horizontal="center"/>
    </xf>
    <xf numFmtId="0" fontId="13" fillId="2" borderId="31" xfId="0" applyFont="1" applyFill="1" applyBorder="1" applyAlignment="1">
      <alignment horizontal="left"/>
    </xf>
    <xf numFmtId="38" fontId="13" fillId="2" borderId="90" xfId="6" applyFont="1" applyFill="1" applyBorder="1"/>
    <xf numFmtId="2" fontId="13" fillId="2" borderId="31" xfId="0" applyNumberFormat="1" applyFont="1" applyFill="1" applyBorder="1" applyAlignment="1">
      <alignment horizontal="center"/>
    </xf>
    <xf numFmtId="182" fontId="25" fillId="2" borderId="73" xfId="0" applyNumberFormat="1" applyFont="1" applyFill="1" applyBorder="1"/>
    <xf numFmtId="182" fontId="25" fillId="2" borderId="69" xfId="0" applyNumberFormat="1" applyFont="1" applyFill="1" applyBorder="1"/>
    <xf numFmtId="0" fontId="13" fillId="0" borderId="31" xfId="62" applyFont="1" applyBorder="1" applyAlignment="1">
      <alignment horizontal="left" vertical="center" shrinkToFit="1"/>
    </xf>
    <xf numFmtId="0" fontId="13" fillId="0" borderId="31" xfId="62" applyFont="1" applyBorder="1" applyAlignment="1">
      <alignment horizontal="left" shrinkToFit="1"/>
    </xf>
    <xf numFmtId="0" fontId="24" fillId="2" borderId="98" xfId="0" applyFont="1" applyFill="1" applyBorder="1" applyAlignment="1">
      <alignment shrinkToFit="1"/>
    </xf>
    <xf numFmtId="1" fontId="25" fillId="2" borderId="28" xfId="0" applyNumberFormat="1" applyFont="1" applyFill="1" applyBorder="1" applyAlignment="1">
      <alignment horizontal="center"/>
    </xf>
    <xf numFmtId="181" fontId="25" fillId="2" borderId="24" xfId="0" applyNumberFormat="1" applyFont="1" applyFill="1" applyBorder="1"/>
    <xf numFmtId="181" fontId="15" fillId="2" borderId="24" xfId="0" applyNumberFormat="1" applyFont="1" applyFill="1" applyBorder="1"/>
    <xf numFmtId="181" fontId="15" fillId="2" borderId="31" xfId="0" applyNumberFormat="1" applyFont="1" applyFill="1" applyBorder="1"/>
    <xf numFmtId="181" fontId="15" fillId="2" borderId="23" xfId="0" applyNumberFormat="1" applyFont="1" applyFill="1" applyBorder="1"/>
    <xf numFmtId="181" fontId="15" fillId="2" borderId="28" xfId="0" applyNumberFormat="1" applyFont="1" applyFill="1" applyBorder="1"/>
    <xf numFmtId="9" fontId="25" fillId="2" borderId="69" xfId="0" applyNumberFormat="1" applyFont="1" applyFill="1" applyBorder="1"/>
    <xf numFmtId="9" fontId="25" fillId="2" borderId="6" xfId="0" applyNumberFormat="1" applyFont="1" applyFill="1" applyBorder="1"/>
    <xf numFmtId="38" fontId="24" fillId="2" borderId="51" xfId="8" applyNumberFormat="1" applyFont="1" applyFill="1" applyBorder="1" applyAlignment="1">
      <alignment horizontal="right" vertical="center" shrinkToFit="1"/>
    </xf>
    <xf numFmtId="181" fontId="15" fillId="2" borderId="33" xfId="0" applyNumberFormat="1" applyFont="1" applyFill="1" applyBorder="1"/>
    <xf numFmtId="1" fontId="25" fillId="2" borderId="33" xfId="0" applyNumberFormat="1" applyFont="1" applyFill="1" applyBorder="1" applyAlignment="1">
      <alignment horizontal="center"/>
    </xf>
    <xf numFmtId="0" fontId="25" fillId="2" borderId="99" xfId="0" applyFont="1" applyFill="1" applyBorder="1"/>
    <xf numFmtId="0" fontId="25" fillId="2" borderId="29" xfId="0" applyFont="1" applyFill="1" applyBorder="1"/>
    <xf numFmtId="0" fontId="25" fillId="2" borderId="100" xfId="0" applyFont="1" applyFill="1" applyBorder="1"/>
    <xf numFmtId="40" fontId="24" fillId="2" borderId="101" xfId="6" applyNumberFormat="1" applyFont="1" applyFill="1" applyBorder="1" applyAlignment="1">
      <alignment vertical="center"/>
    </xf>
    <xf numFmtId="40" fontId="24" fillId="2" borderId="94" xfId="6" applyNumberFormat="1" applyFont="1" applyFill="1" applyBorder="1" applyAlignment="1">
      <alignment vertical="center"/>
    </xf>
    <xf numFmtId="181" fontId="13" fillId="2" borderId="0" xfId="0" applyNumberFormat="1" applyFont="1" applyFill="1"/>
    <xf numFmtId="0" fontId="13" fillId="2" borderId="23" xfId="0" applyFont="1" applyFill="1" applyBorder="1"/>
    <xf numFmtId="182" fontId="56" fillId="2" borderId="75" xfId="0" applyNumberFormat="1" applyFont="1" applyFill="1" applyBorder="1"/>
    <xf numFmtId="182" fontId="56" fillId="2" borderId="66" xfId="0" applyNumberFormat="1" applyFont="1" applyFill="1" applyBorder="1"/>
    <xf numFmtId="182" fontId="56" fillId="2" borderId="71" xfId="0" applyNumberFormat="1" applyFont="1" applyFill="1" applyBorder="1"/>
    <xf numFmtId="182" fontId="56" fillId="2" borderId="30" xfId="0" applyNumberFormat="1" applyFont="1" applyFill="1" applyBorder="1"/>
    <xf numFmtId="181" fontId="56" fillId="2" borderId="24" xfId="0" applyNumberFormat="1" applyFont="1" applyFill="1" applyBorder="1"/>
    <xf numFmtId="2" fontId="13" fillId="2" borderId="31" xfId="0" applyNumberFormat="1" applyFont="1" applyFill="1" applyBorder="1" applyAlignment="1">
      <alignment horizontal="center" shrinkToFit="1"/>
    </xf>
    <xf numFmtId="0" fontId="24" fillId="2" borderId="0" xfId="0" applyFont="1" applyFill="1"/>
    <xf numFmtId="0" fontId="13" fillId="2" borderId="22" xfId="0" applyFont="1" applyFill="1" applyBorder="1"/>
    <xf numFmtId="181" fontId="13" fillId="2" borderId="65" xfId="0" applyNumberFormat="1" applyFont="1" applyFill="1" applyBorder="1"/>
    <xf numFmtId="0" fontId="13" fillId="2" borderId="74" xfId="0" applyFont="1" applyFill="1" applyBorder="1"/>
    <xf numFmtId="181" fontId="13" fillId="2" borderId="76" xfId="0" applyNumberFormat="1" applyFont="1" applyFill="1" applyBorder="1"/>
    <xf numFmtId="181" fontId="25" fillId="2" borderId="102" xfId="0" applyNumberFormat="1" applyFont="1" applyFill="1" applyBorder="1"/>
    <xf numFmtId="0" fontId="13" fillId="2" borderId="29" xfId="0" applyFont="1" applyFill="1" applyBorder="1"/>
    <xf numFmtId="38" fontId="0" fillId="2" borderId="0" xfId="0" applyNumberFormat="1" applyFill="1"/>
    <xf numFmtId="180" fontId="24" fillId="2" borderId="51" xfId="6" applyNumberFormat="1" applyFont="1" applyFill="1" applyBorder="1" applyAlignment="1">
      <alignment horizontal="right" vertical="center"/>
    </xf>
    <xf numFmtId="0" fontId="25" fillId="2" borderId="103" xfId="0" applyFont="1" applyFill="1" applyBorder="1"/>
    <xf numFmtId="0" fontId="32" fillId="2" borderId="0" xfId="6" applyNumberFormat="1" applyFont="1" applyFill="1" applyBorder="1" applyAlignment="1">
      <alignment vertical="center"/>
    </xf>
    <xf numFmtId="0" fontId="32" fillId="2" borderId="9" xfId="6" applyNumberFormat="1" applyFont="1" applyFill="1" applyBorder="1" applyAlignment="1">
      <alignment vertical="center"/>
    </xf>
    <xf numFmtId="0" fontId="25" fillId="2" borderId="42" xfId="0" applyFont="1" applyFill="1" applyBorder="1" applyAlignment="1">
      <alignment horizontal="center" vertical="center"/>
    </xf>
    <xf numFmtId="0" fontId="25" fillId="2" borderId="44" xfId="0" applyFont="1" applyFill="1" applyBorder="1" applyAlignment="1">
      <alignment horizontal="center" vertical="center"/>
    </xf>
    <xf numFmtId="38" fontId="29" fillId="2" borderId="4" xfId="6" applyFont="1" applyFill="1" applyBorder="1" applyAlignment="1">
      <alignment horizontal="right" vertical="center"/>
    </xf>
    <xf numFmtId="38" fontId="29" fillId="2" borderId="9" xfId="6" applyFont="1" applyFill="1" applyBorder="1" applyAlignment="1">
      <alignment horizontal="right" vertical="center"/>
    </xf>
    <xf numFmtId="38" fontId="31" fillId="2" borderId="4" xfId="6" applyFont="1" applyFill="1" applyBorder="1" applyAlignment="1">
      <alignment vertical="center"/>
    </xf>
    <xf numFmtId="38" fontId="31" fillId="2" borderId="9" xfId="6" applyFont="1" applyFill="1" applyBorder="1" applyAlignment="1">
      <alignment vertical="center"/>
    </xf>
    <xf numFmtId="38" fontId="33" fillId="2" borderId="4" xfId="6" applyFont="1" applyFill="1" applyBorder="1" applyAlignment="1">
      <alignment vertical="center"/>
    </xf>
    <xf numFmtId="38" fontId="33" fillId="2" borderId="9" xfId="6" applyFont="1" applyFill="1" applyBorder="1" applyAlignment="1">
      <alignment vertical="center"/>
    </xf>
    <xf numFmtId="180" fontId="31" fillId="2" borderId="0" xfId="6" applyNumberFormat="1" applyFont="1" applyFill="1" applyBorder="1" applyAlignment="1">
      <alignment vertical="center"/>
    </xf>
    <xf numFmtId="180" fontId="31" fillId="2" borderId="9" xfId="6" applyNumberFormat="1" applyFont="1" applyFill="1" applyBorder="1" applyAlignment="1">
      <alignment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180" fontId="30" fillId="2" borderId="4" xfId="6" applyNumberFormat="1" applyFont="1" applyFill="1" applyBorder="1" applyAlignment="1">
      <alignment horizontal="right" vertical="center"/>
    </xf>
    <xf numFmtId="180" fontId="30" fillId="2" borderId="9" xfId="6" applyNumberFormat="1" applyFont="1" applyFill="1" applyBorder="1" applyAlignment="1">
      <alignment horizontal="right" vertical="center"/>
    </xf>
    <xf numFmtId="180" fontId="34" fillId="2" borderId="4" xfId="6" applyNumberFormat="1" applyFont="1" applyFill="1" applyBorder="1" applyAlignment="1">
      <alignment horizontal="right" vertical="center"/>
    </xf>
    <xf numFmtId="180" fontId="34" fillId="2" borderId="9" xfId="6" applyNumberFormat="1" applyFont="1" applyFill="1" applyBorder="1" applyAlignment="1">
      <alignment horizontal="right" vertical="center"/>
    </xf>
    <xf numFmtId="56" fontId="25" fillId="2" borderId="42" xfId="0" applyNumberFormat="1" applyFont="1" applyFill="1" applyBorder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5" fillId="2" borderId="9" xfId="0" applyFont="1" applyFill="1" applyBorder="1" applyAlignment="1">
      <alignment vertical="center"/>
    </xf>
    <xf numFmtId="180" fontId="29" fillId="2" borderId="0" xfId="6" applyNumberFormat="1" applyFont="1" applyFill="1" applyBorder="1" applyAlignment="1">
      <alignment horizontal="right" vertical="center"/>
    </xf>
    <xf numFmtId="180" fontId="29" fillId="2" borderId="9" xfId="6" applyNumberFormat="1" applyFont="1" applyFill="1" applyBorder="1" applyAlignment="1">
      <alignment horizontal="right" vertical="center"/>
    </xf>
    <xf numFmtId="180" fontId="27" fillId="2" borderId="4" xfId="6" applyNumberFormat="1" applyFont="1" applyFill="1" applyBorder="1" applyAlignment="1">
      <alignment horizontal="right" vertical="center"/>
    </xf>
    <xf numFmtId="180" fontId="27" fillId="2" borderId="9" xfId="6" applyNumberFormat="1" applyFont="1" applyFill="1" applyBorder="1" applyAlignment="1">
      <alignment horizontal="right" vertical="center"/>
    </xf>
    <xf numFmtId="38" fontId="31" fillId="2" borderId="0" xfId="6" applyFont="1" applyFill="1" applyBorder="1" applyAlignment="1">
      <alignment vertical="center"/>
    </xf>
    <xf numFmtId="0" fontId="0" fillId="2" borderId="44" xfId="0" applyFill="1" applyBorder="1" applyAlignment="1">
      <alignment horizontal="center" vertical="center"/>
    </xf>
    <xf numFmtId="38" fontId="29" fillId="2" borderId="0" xfId="6" applyFont="1" applyFill="1" applyBorder="1" applyAlignment="1">
      <alignment horizontal="right" vertical="center"/>
    </xf>
    <xf numFmtId="0" fontId="32" fillId="2" borderId="4" xfId="6" applyNumberFormat="1" applyFont="1" applyFill="1" applyBorder="1" applyAlignment="1">
      <alignment vertical="center"/>
    </xf>
    <xf numFmtId="0" fontId="25" fillId="2" borderId="4" xfId="0" applyFont="1" applyFill="1" applyBorder="1" applyAlignment="1">
      <alignment vertical="center"/>
    </xf>
    <xf numFmtId="0" fontId="25" fillId="2" borderId="4" xfId="0" applyFont="1" applyFill="1" applyBorder="1" applyAlignment="1">
      <alignment horizontal="left" vertical="center" shrinkToFit="1"/>
    </xf>
    <xf numFmtId="0" fontId="25" fillId="2" borderId="9" xfId="0" applyFont="1" applyFill="1" applyBorder="1" applyAlignment="1">
      <alignment horizontal="left" vertical="center" shrinkToFit="1"/>
    </xf>
    <xf numFmtId="38" fontId="32" fillId="2" borderId="4" xfId="6" applyFont="1" applyFill="1" applyBorder="1" applyAlignment="1">
      <alignment vertical="center"/>
    </xf>
    <xf numFmtId="38" fontId="32" fillId="2" borderId="9" xfId="6" applyFont="1" applyFill="1" applyBorder="1" applyAlignment="1">
      <alignment vertical="center"/>
    </xf>
    <xf numFmtId="0" fontId="25" fillId="2" borderId="42" xfId="0" applyFont="1" applyFill="1" applyBorder="1" applyAlignment="1">
      <alignment horizontal="center"/>
    </xf>
    <xf numFmtId="0" fontId="25" fillId="2" borderId="45" xfId="0" applyFont="1" applyFill="1" applyBorder="1" applyAlignment="1">
      <alignment horizontal="center"/>
    </xf>
    <xf numFmtId="0" fontId="25" fillId="2" borderId="21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25" fillId="2" borderId="18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14" fillId="2" borderId="9" xfId="0" applyFont="1" applyFill="1" applyBorder="1" applyAlignment="1">
      <alignment horizontal="left"/>
    </xf>
    <xf numFmtId="3" fontId="14" fillId="2" borderId="9" xfId="0" applyNumberFormat="1" applyFont="1" applyFill="1" applyBorder="1" applyAlignment="1">
      <alignment horizontal="left"/>
    </xf>
    <xf numFmtId="3" fontId="14" fillId="2" borderId="9" xfId="0" quotePrefix="1" applyNumberFormat="1" applyFont="1" applyFill="1" applyBorder="1" applyAlignment="1">
      <alignment horizontal="left"/>
    </xf>
    <xf numFmtId="6" fontId="19" fillId="2" borderId="9" xfId="0" applyNumberFormat="1" applyFont="1" applyFill="1" applyBorder="1" applyAlignment="1">
      <alignment horizontal="left"/>
    </xf>
    <xf numFmtId="0" fontId="11" fillId="2" borderId="1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38" fillId="2" borderId="15" xfId="0" applyFont="1" applyFill="1" applyBorder="1" applyAlignment="1">
      <alignment horizontal="center"/>
    </xf>
    <xf numFmtId="0" fontId="38" fillId="2" borderId="17" xfId="0" applyFont="1" applyFill="1" applyBorder="1" applyAlignment="1">
      <alignment horizontal="center"/>
    </xf>
    <xf numFmtId="0" fontId="38" fillId="2" borderId="12" xfId="0" applyFont="1" applyFill="1" applyBorder="1" applyAlignment="1">
      <alignment horizontal="center"/>
    </xf>
    <xf numFmtId="0" fontId="38" fillId="2" borderId="0" xfId="0" applyFont="1" applyFill="1" applyAlignment="1">
      <alignment horizontal="center"/>
    </xf>
    <xf numFmtId="0" fontId="38" fillId="2" borderId="7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18" xfId="0" quotePrefix="1" applyFont="1" applyFill="1" applyBorder="1" applyAlignment="1">
      <alignment horizontal="center"/>
    </xf>
    <xf numFmtId="0" fontId="51" fillId="3" borderId="77" xfId="0" applyFont="1" applyFill="1" applyBorder="1" applyAlignment="1">
      <alignment horizontal="center" vertical="center" wrapText="1"/>
    </xf>
    <xf numFmtId="0" fontId="51" fillId="3" borderId="58" xfId="0" applyFont="1" applyFill="1" applyBorder="1" applyAlignment="1">
      <alignment horizontal="center" vertical="center" wrapText="1"/>
    </xf>
    <xf numFmtId="0" fontId="51" fillId="3" borderId="78" xfId="0" applyFont="1" applyFill="1" applyBorder="1" applyAlignment="1">
      <alignment horizontal="center" vertical="center" wrapText="1"/>
    </xf>
    <xf numFmtId="0" fontId="51" fillId="3" borderId="80" xfId="0" applyFont="1" applyFill="1" applyBorder="1" applyAlignment="1">
      <alignment horizontal="center" vertical="center" wrapText="1"/>
    </xf>
    <xf numFmtId="0" fontId="51" fillId="3" borderId="9" xfId="0" applyFont="1" applyFill="1" applyBorder="1" applyAlignment="1">
      <alignment horizontal="center" vertical="center" wrapText="1"/>
    </xf>
    <xf numFmtId="0" fontId="51" fillId="3" borderId="10" xfId="0" applyFont="1" applyFill="1" applyBorder="1" applyAlignment="1">
      <alignment horizontal="center" vertical="center" wrapText="1"/>
    </xf>
    <xf numFmtId="0" fontId="51" fillId="3" borderId="59" xfId="0" applyFont="1" applyFill="1" applyBorder="1" applyAlignment="1">
      <alignment horizontal="center" vertical="center" wrapText="1"/>
    </xf>
    <xf numFmtId="0" fontId="51" fillId="3" borderId="79" xfId="0" applyFont="1" applyFill="1" applyBorder="1" applyAlignment="1">
      <alignment horizontal="center" vertical="center" wrapText="1"/>
    </xf>
    <xf numFmtId="0" fontId="51" fillId="3" borderId="8" xfId="0" applyFont="1" applyFill="1" applyBorder="1" applyAlignment="1">
      <alignment horizontal="center" vertical="center" wrapText="1"/>
    </xf>
    <xf numFmtId="0" fontId="51" fillId="3" borderId="81" xfId="0" applyFont="1" applyFill="1" applyBorder="1" applyAlignment="1">
      <alignment horizontal="center" vertical="center" wrapText="1"/>
    </xf>
    <xf numFmtId="0" fontId="51" fillId="3" borderId="4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51" fillId="3" borderId="9" xfId="0" applyFont="1" applyFill="1" applyBorder="1" applyAlignment="1">
      <alignment horizontal="center" vertical="center"/>
    </xf>
    <xf numFmtId="0" fontId="51" fillId="3" borderId="10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6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38" fontId="24" fillId="2" borderId="51" xfId="6" applyFont="1" applyFill="1" applyBorder="1" applyAlignment="1">
      <alignment horizontal="center" vertical="center"/>
    </xf>
    <xf numFmtId="38" fontId="24" fillId="2" borderId="54" xfId="6" applyFont="1" applyFill="1" applyBorder="1" applyAlignment="1">
      <alignment horizontal="center" vertical="center"/>
    </xf>
    <xf numFmtId="0" fontId="24" fillId="2" borderId="51" xfId="0" applyFont="1" applyFill="1" applyBorder="1" applyAlignment="1">
      <alignment horizontal="center" vertical="center" shrinkToFit="1"/>
    </xf>
    <xf numFmtId="0" fontId="24" fillId="2" borderId="54" xfId="0" applyFont="1" applyFill="1" applyBorder="1" applyAlignment="1">
      <alignment horizontal="center" vertical="center" shrinkToFit="1"/>
    </xf>
    <xf numFmtId="0" fontId="54" fillId="2" borderId="0" xfId="0" applyFont="1" applyFill="1" applyAlignment="1">
      <alignment horizontal="center"/>
    </xf>
    <xf numFmtId="0" fontId="51" fillId="3" borderId="42" xfId="0" applyFont="1" applyFill="1" applyBorder="1" applyAlignment="1">
      <alignment horizontal="center" vertical="center"/>
    </xf>
    <xf numFmtId="0" fontId="51" fillId="3" borderId="44" xfId="0" applyFont="1" applyFill="1" applyBorder="1" applyAlignment="1">
      <alignment horizontal="center" vertical="center"/>
    </xf>
    <xf numFmtId="56" fontId="24" fillId="2" borderId="0" xfId="0" applyNumberFormat="1" applyFont="1" applyFill="1" applyAlignment="1">
      <alignment horizontal="left" vertical="center"/>
    </xf>
    <xf numFmtId="0" fontId="24" fillId="2" borderId="51" xfId="0" applyFont="1" applyFill="1" applyBorder="1" applyAlignment="1">
      <alignment horizontal="left" vertical="center"/>
    </xf>
    <xf numFmtId="0" fontId="51" fillId="3" borderId="3" xfId="0" applyFont="1" applyFill="1" applyBorder="1" applyAlignment="1">
      <alignment horizontal="center" vertical="center"/>
    </xf>
    <xf numFmtId="0" fontId="51" fillId="3" borderId="8" xfId="0" applyFont="1" applyFill="1" applyBorder="1" applyAlignment="1">
      <alignment horizontal="center" vertical="center"/>
    </xf>
    <xf numFmtId="0" fontId="51" fillId="3" borderId="77" xfId="0" applyFont="1" applyFill="1" applyBorder="1" applyAlignment="1">
      <alignment horizontal="center" vertical="center"/>
    </xf>
    <xf numFmtId="0" fontId="51" fillId="3" borderId="58" xfId="0" applyFont="1" applyFill="1" applyBorder="1" applyAlignment="1">
      <alignment horizontal="center" vertical="center"/>
    </xf>
    <xf numFmtId="0" fontId="51" fillId="3" borderId="79" xfId="0" applyFont="1" applyFill="1" applyBorder="1" applyAlignment="1">
      <alignment horizontal="center" vertical="center"/>
    </xf>
    <xf numFmtId="0" fontId="51" fillId="3" borderId="80" xfId="0" applyFont="1" applyFill="1" applyBorder="1" applyAlignment="1">
      <alignment horizontal="center" vertical="center"/>
    </xf>
    <xf numFmtId="0" fontId="51" fillId="3" borderId="8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8" fillId="3" borderId="77" xfId="0" applyFont="1" applyFill="1" applyBorder="1" applyAlignment="1">
      <alignment horizontal="center" vertical="center" wrapText="1"/>
    </xf>
    <xf numFmtId="0" fontId="28" fillId="3" borderId="58" xfId="0" applyFont="1" applyFill="1" applyBorder="1" applyAlignment="1">
      <alignment horizontal="center" vertical="center"/>
    </xf>
    <xf numFmtId="0" fontId="28" fillId="3" borderId="79" xfId="0" applyFont="1" applyFill="1" applyBorder="1" applyAlignment="1">
      <alignment horizontal="center" vertical="center"/>
    </xf>
    <xf numFmtId="0" fontId="28" fillId="3" borderId="80" xfId="0" applyFont="1" applyFill="1" applyBorder="1" applyAlignment="1">
      <alignment horizontal="center" vertical="center"/>
    </xf>
    <xf numFmtId="0" fontId="28" fillId="3" borderId="9" xfId="0" applyFont="1" applyFill="1" applyBorder="1" applyAlignment="1">
      <alignment horizontal="center" vertical="center"/>
    </xf>
    <xf numFmtId="0" fontId="28" fillId="3" borderId="81" xfId="0" applyFont="1" applyFill="1" applyBorder="1" applyAlignment="1">
      <alignment horizontal="center" vertical="center"/>
    </xf>
    <xf numFmtId="0" fontId="28" fillId="3" borderId="78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3" borderId="59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/>
    </xf>
    <xf numFmtId="0" fontId="28" fillId="3" borderId="56" xfId="0" applyFont="1" applyFill="1" applyBorder="1" applyAlignment="1">
      <alignment horizontal="center" vertical="center"/>
    </xf>
    <xf numFmtId="0" fontId="28" fillId="3" borderId="29" xfId="0" applyFont="1" applyFill="1" applyBorder="1" applyAlignment="1">
      <alignment horizontal="center" vertical="center"/>
    </xf>
    <xf numFmtId="0" fontId="28" fillId="3" borderId="36" xfId="0" applyFont="1" applyFill="1" applyBorder="1" applyAlignment="1">
      <alignment horizontal="center" vertical="center"/>
    </xf>
    <xf numFmtId="0" fontId="28" fillId="3" borderId="47" xfId="0" applyFont="1" applyFill="1" applyBorder="1" applyAlignment="1">
      <alignment horizontal="center" vertical="center"/>
    </xf>
    <xf numFmtId="0" fontId="28" fillId="3" borderId="28" xfId="0" applyFont="1" applyFill="1" applyBorder="1" applyAlignment="1">
      <alignment horizontal="center" vertical="center"/>
    </xf>
    <xf numFmtId="0" fontId="28" fillId="3" borderId="35" xfId="0" applyFont="1" applyFill="1" applyBorder="1" applyAlignment="1">
      <alignment horizontal="center" vertical="center"/>
    </xf>
    <xf numFmtId="0" fontId="28" fillId="3" borderId="57" xfId="0" applyFont="1" applyFill="1" applyBorder="1" applyAlignment="1">
      <alignment horizontal="center" vertical="center" shrinkToFit="1"/>
    </xf>
    <xf numFmtId="0" fontId="28" fillId="3" borderId="23" xfId="0" applyFont="1" applyFill="1" applyBorder="1" applyAlignment="1">
      <alignment horizontal="center" vertical="center" shrinkToFit="1"/>
    </xf>
    <xf numFmtId="0" fontId="28" fillId="3" borderId="25" xfId="0" applyFont="1" applyFill="1" applyBorder="1" applyAlignment="1">
      <alignment horizontal="center" vertical="center" shrinkToFit="1"/>
    </xf>
    <xf numFmtId="0" fontId="28" fillId="3" borderId="27" xfId="0" applyFont="1" applyFill="1" applyBorder="1" applyAlignment="1">
      <alignment horizontal="center"/>
    </xf>
    <xf numFmtId="0" fontId="28" fillId="3" borderId="83" xfId="0" applyFont="1" applyFill="1" applyBorder="1" applyAlignment="1">
      <alignment horizontal="center"/>
    </xf>
    <xf numFmtId="0" fontId="28" fillId="3" borderId="104" xfId="0" applyFont="1" applyFill="1" applyBorder="1" applyAlignment="1">
      <alignment horizontal="center" vertical="center" shrinkToFit="1"/>
    </xf>
    <xf numFmtId="0" fontId="28" fillId="3" borderId="105" xfId="0" applyFont="1" applyFill="1" applyBorder="1" applyAlignment="1">
      <alignment horizontal="center" vertical="center" shrinkToFit="1"/>
    </xf>
    <xf numFmtId="0" fontId="28" fillId="3" borderId="106" xfId="0" applyFont="1" applyFill="1" applyBorder="1" applyAlignment="1">
      <alignment horizontal="center" vertical="center" shrinkToFit="1"/>
    </xf>
    <xf numFmtId="0" fontId="28" fillId="3" borderId="58" xfId="0" applyFont="1" applyFill="1" applyBorder="1" applyAlignment="1">
      <alignment horizontal="center" vertical="center" wrapText="1"/>
    </xf>
    <xf numFmtId="0" fontId="28" fillId="3" borderId="79" xfId="0" applyFont="1" applyFill="1" applyBorder="1" applyAlignment="1">
      <alignment horizontal="center" vertical="center" wrapText="1"/>
    </xf>
    <xf numFmtId="0" fontId="28" fillId="3" borderId="80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3" borderId="81" xfId="0" applyFont="1" applyFill="1" applyBorder="1" applyAlignment="1">
      <alignment horizontal="center" vertical="center" wrapText="1"/>
    </xf>
    <xf numFmtId="0" fontId="28" fillId="3" borderId="78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 wrapText="1"/>
    </xf>
  </cellXfs>
  <cellStyles count="69">
    <cellStyle name="Calc Currency (0)" xfId="1" xr:uid="{00000000-0005-0000-0000-000000000000}"/>
    <cellStyle name="Calc Currency (0) 2" xfId="17" xr:uid="{9066989B-FA1E-4CAD-A7B0-F7C8C0CB4E87}"/>
    <cellStyle name="entry" xfId="18" xr:uid="{FD7805ED-9DBB-4F73-8C2F-521C580A29A7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price" xfId="19" xr:uid="{AEC28EF4-055D-4CDC-88D4-55B132DA60D1}"/>
    <cellStyle name="revised" xfId="20" xr:uid="{A40943F6-28E5-4A92-8E9F-6D39A64F3D78}"/>
    <cellStyle name="section" xfId="21" xr:uid="{3D1C3A9D-7438-45D1-B971-6C57B2DE190B}"/>
    <cellStyle name="title" xfId="22" xr:uid="{AFFF3457-5B49-45DD-B7D1-05668DD5F1EC}"/>
    <cellStyle name="パーセント 2" xfId="5" xr:uid="{00000000-0005-0000-0000-000005000000}"/>
    <cellStyle name="パーセント 2 2" xfId="12" xr:uid="{00000000-0005-0000-0000-000006000000}"/>
    <cellStyle name="パーセント 2 4" xfId="64" xr:uid="{93242148-FF8E-489B-BB57-D8ACD3C9D121}"/>
    <cellStyle name="パーセント 3" xfId="11" xr:uid="{00000000-0005-0000-0000-000007000000}"/>
    <cellStyle name="パーセント 3 2" xfId="23" xr:uid="{F0C8720D-F063-4215-80EE-A1EF1CC3A5D5}"/>
    <cellStyle name="パーセント 4" xfId="24" xr:uid="{A3E7F3A6-272C-4282-BCBC-170A0562E528}"/>
    <cellStyle name="パーセント 5" xfId="25" xr:uid="{6E4F97A2-86E7-41B1-9CF0-C1993C90A519}"/>
    <cellStyle name="桁区切り" xfId="6" builtinId="6"/>
    <cellStyle name="桁区切り [0.00" xfId="26" xr:uid="{2CA280F9-CCF8-4895-848E-96AC4BA3A14B}"/>
    <cellStyle name="桁区切り 10" xfId="27" xr:uid="{F1CEF574-E3F6-4042-A4EF-5F6012F065F8}"/>
    <cellStyle name="桁区切り 11" xfId="28" xr:uid="{E3538A8B-54C2-4529-AB88-D60AD6C5A022}"/>
    <cellStyle name="桁区切り 12" xfId="29" xr:uid="{3F1BE77D-3AA8-4E8E-B17E-46E9CCC77D81}"/>
    <cellStyle name="桁区切り 13" xfId="30" xr:uid="{2AB2F4F9-0743-4081-AD31-18295D534D12}"/>
    <cellStyle name="桁区切り 14" xfId="31" xr:uid="{2B9153B9-11EF-4F30-ADFB-6F1831C6B7C8}"/>
    <cellStyle name="桁区切り 15" xfId="32" xr:uid="{9A306F20-FB3F-4F31-BF61-03D0F6AC9E82}"/>
    <cellStyle name="桁区切り 16" xfId="51" xr:uid="{BC96F36E-C0F8-4E85-AD31-FEE534208FE7}"/>
    <cellStyle name="桁区切り 16 2" xfId="59" xr:uid="{54443D2C-27AE-4B34-9516-510182E9AA3B}"/>
    <cellStyle name="桁区切り 17" xfId="52" xr:uid="{C4AD0C0C-C0F5-4E1C-B641-A9797E086DB3}"/>
    <cellStyle name="桁区切り 18" xfId="55" xr:uid="{6FCD5CFC-06BB-4A04-8BED-87D07624EB10}"/>
    <cellStyle name="桁区切り 19" xfId="67" xr:uid="{26A2B7F8-940D-4FED-B789-667B6859A391}"/>
    <cellStyle name="桁区切り 2" xfId="7" xr:uid="{00000000-0005-0000-0000-000009000000}"/>
    <cellStyle name="桁区切り 2 2" xfId="14" xr:uid="{00000000-0005-0000-0000-00000A000000}"/>
    <cellStyle name="桁区切り 2 2 2" xfId="33" xr:uid="{66D16BC3-ED37-43D1-B63C-CD5DD58D8394}"/>
    <cellStyle name="桁区切り 2 5" xfId="60" xr:uid="{1DE000AF-7499-45B2-AFC0-C0F5A7B7CF99}"/>
    <cellStyle name="桁区切り 3" xfId="13" xr:uid="{00000000-0005-0000-0000-00000B000000}"/>
    <cellStyle name="桁区切り 3 2" xfId="34" xr:uid="{15AD6C76-2A60-46EE-B431-EB316D2230AC}"/>
    <cellStyle name="桁区切り 4" xfId="35" xr:uid="{A090624B-0134-45C8-8950-605571EF61C9}"/>
    <cellStyle name="桁区切り 5" xfId="36" xr:uid="{AD39C8C3-58E9-49A6-8A18-FADE81DC89EA}"/>
    <cellStyle name="桁区切り 6" xfId="37" xr:uid="{87525D8F-940B-4D5B-8408-4F60D7E9E8B5}"/>
    <cellStyle name="桁区切り 7" xfId="38" xr:uid="{72C0CE28-CF63-45C1-9869-316783AFD556}"/>
    <cellStyle name="桁区切り 8" xfId="39" xr:uid="{2CEB04C0-4599-4C85-97DE-B859F76AEDF2}"/>
    <cellStyle name="桁区切り 9" xfId="40" xr:uid="{460D2961-DBB3-4C41-9C24-9D2392D08247}"/>
    <cellStyle name="通貨" xfId="8" builtinId="7"/>
    <cellStyle name="通貨 2" xfId="9" xr:uid="{00000000-0005-0000-0000-00000D000000}"/>
    <cellStyle name="通貨 2 2" xfId="16" xr:uid="{00000000-0005-0000-0000-00000E000000}"/>
    <cellStyle name="通貨 2 2 2" xfId="43" xr:uid="{318E80B7-A7A7-48CB-9054-4F719B384B3C}"/>
    <cellStyle name="通貨 2 3" xfId="42" xr:uid="{4F2C7231-AE14-490C-AD9C-C110339ECFE0}"/>
    <cellStyle name="通貨 2 4" xfId="54" xr:uid="{F9D9B2E2-687B-4231-9B23-47D6C8C9D4D3}"/>
    <cellStyle name="通貨 2 5" xfId="57" xr:uid="{7CF950E7-F679-4088-A41F-A62BEEFB3230}"/>
    <cellStyle name="通貨 3" xfId="15" xr:uid="{00000000-0005-0000-0000-00000F000000}"/>
    <cellStyle name="通貨 3 2" xfId="44" xr:uid="{5684E327-79A6-4966-9154-9CB225BDBFB3}"/>
    <cellStyle name="通貨 4" xfId="45" xr:uid="{8D9C2C61-FD73-4DDC-BB33-5A71A19A2AB5}"/>
    <cellStyle name="通貨 5" xfId="41" xr:uid="{5D35EABC-950E-4EAB-8274-341699B688AC}"/>
    <cellStyle name="通貨 6" xfId="53" xr:uid="{527B5BB8-06D2-4F65-8046-62D1BAF9E169}"/>
    <cellStyle name="通貨 7" xfId="56" xr:uid="{E34F04DA-678D-477F-A301-27AFCECA8B13}"/>
    <cellStyle name="通貨 8" xfId="68" xr:uid="{4AA32519-1D5E-4C11-8BDE-068C2027A5A5}"/>
    <cellStyle name="標準" xfId="0" builtinId="0"/>
    <cellStyle name="標準 15 2" xfId="62" xr:uid="{7598F4B3-F077-4374-913E-DEC6F6EEE013}"/>
    <cellStyle name="標準 2" xfId="46" xr:uid="{2B047E4E-E357-4EE2-AA52-E9A6A72A0CB1}"/>
    <cellStyle name="標準 2 2" xfId="47" xr:uid="{1D1D1BDB-5920-42FE-9540-B93347F1AE13}"/>
    <cellStyle name="標準 2 2 2" xfId="61" xr:uid="{C757BBBC-F2EE-41F3-AA1F-B793E8055A88}"/>
    <cellStyle name="標準 2 3" xfId="10" xr:uid="{00000000-0005-0000-0000-000011000000}"/>
    <cellStyle name="標準 2 3 2" xfId="65" xr:uid="{3174F651-E0AB-42C3-8A46-1CD862817088}"/>
    <cellStyle name="標準 2_水産海洋研究センター" xfId="63" xr:uid="{26543973-8585-4881-8772-9EBFBF95095C}"/>
    <cellStyle name="標準 21" xfId="58" xr:uid="{BD50645E-70D1-48E5-AF13-BA4C3C41F7B6}"/>
    <cellStyle name="標準 3" xfId="48" xr:uid="{86D9BAF8-97EE-4A25-A885-551BB544BF9C}"/>
    <cellStyle name="標準 3 2" xfId="49" xr:uid="{EBDFDB20-DE84-4E34-911D-E66521563BEF}"/>
    <cellStyle name="標準 4" xfId="50" xr:uid="{11882DDB-69C7-4AF6-8DF7-F4BFB1DFD37F}"/>
    <cellStyle name="標準 5" xfId="66" xr:uid="{326E4FDF-9C25-4BB2-BECF-81C3B1B73F0B}"/>
  </cellStyles>
  <dxfs count="0"/>
  <tableStyles count="0" defaultTableStyle="TableStyleMedium9" defaultPivotStyle="PivotStyleLight16"/>
  <colors>
    <mruColors>
      <color rgb="FFFFE7FF"/>
      <color rgb="FFFF00FF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26" Type="http://schemas.openxmlformats.org/officeDocument/2006/relationships/externalLink" Target="externalLinks/externalLink1.xml" />
  <Relationship Id="rId21" Type="http://schemas.openxmlformats.org/officeDocument/2006/relationships/worksheet" Target="worksheets/sheet21.xml" />
  <Relationship Id="rId34" Type="http://schemas.openxmlformats.org/officeDocument/2006/relationships/externalLink" Target="externalLinks/externalLink9.xml" />
  <Relationship Id="rId42" Type="http://schemas.openxmlformats.org/officeDocument/2006/relationships/externalLink" Target="externalLinks/externalLink17.xml" />
  <Relationship Id="rId47" Type="http://schemas.openxmlformats.org/officeDocument/2006/relationships/externalLink" Target="externalLinks/externalLink22.xml" />
  <Relationship Id="rId50" Type="http://schemas.openxmlformats.org/officeDocument/2006/relationships/externalLink" Target="externalLinks/externalLink25.xml" />
  <Relationship Id="rId55" Type="http://schemas.openxmlformats.org/officeDocument/2006/relationships/externalLink" Target="externalLinks/externalLink30.xml" />
  <Relationship Id="rId63" Type="http://schemas.openxmlformats.org/officeDocument/2006/relationships/externalLink" Target="externalLinks/externalLink38.xml" />
  <Relationship Id="rId68" Type="http://schemas.openxmlformats.org/officeDocument/2006/relationships/externalLink" Target="externalLinks/externalLink43.xml" />
  <Relationship Id="rId76" Type="http://schemas.openxmlformats.org/officeDocument/2006/relationships/externalLink" Target="externalLinks/externalLink51.xml" />
  <Relationship Id="rId84" Type="http://schemas.openxmlformats.org/officeDocument/2006/relationships/externalLink" Target="externalLinks/externalLink59.xml" />
  <Relationship Id="rId89" Type="http://schemas.openxmlformats.org/officeDocument/2006/relationships/externalLink" Target="externalLinks/externalLink64.xml" />
  <Relationship Id="rId97" Type="http://schemas.openxmlformats.org/officeDocument/2006/relationships/styles" Target="styles.xml" />
  <Relationship Id="rId7" Type="http://schemas.openxmlformats.org/officeDocument/2006/relationships/worksheet" Target="worksheets/sheet7.xml" />
  <Relationship Id="rId71" Type="http://schemas.openxmlformats.org/officeDocument/2006/relationships/externalLink" Target="externalLinks/externalLink46.xml" />
  <Relationship Id="rId92" Type="http://schemas.openxmlformats.org/officeDocument/2006/relationships/externalLink" Target="externalLinks/externalLink67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9" Type="http://schemas.openxmlformats.org/officeDocument/2006/relationships/externalLink" Target="externalLinks/externalLink4.xml" />
  <Relationship Id="rId11" Type="http://schemas.openxmlformats.org/officeDocument/2006/relationships/worksheet" Target="worksheets/sheet11.xml" />
  <Relationship Id="rId24" Type="http://schemas.openxmlformats.org/officeDocument/2006/relationships/worksheet" Target="worksheets/sheet24.xml" />
  <Relationship Id="rId32" Type="http://schemas.openxmlformats.org/officeDocument/2006/relationships/externalLink" Target="externalLinks/externalLink7.xml" />
  <Relationship Id="rId37" Type="http://schemas.openxmlformats.org/officeDocument/2006/relationships/externalLink" Target="externalLinks/externalLink12.xml" />
  <Relationship Id="rId40" Type="http://schemas.openxmlformats.org/officeDocument/2006/relationships/externalLink" Target="externalLinks/externalLink15.xml" />
  <Relationship Id="rId45" Type="http://schemas.openxmlformats.org/officeDocument/2006/relationships/externalLink" Target="externalLinks/externalLink20.xml" />
  <Relationship Id="rId53" Type="http://schemas.openxmlformats.org/officeDocument/2006/relationships/externalLink" Target="externalLinks/externalLink28.xml" />
  <Relationship Id="rId58" Type="http://schemas.openxmlformats.org/officeDocument/2006/relationships/externalLink" Target="externalLinks/externalLink33.xml" />
  <Relationship Id="rId66" Type="http://schemas.openxmlformats.org/officeDocument/2006/relationships/externalLink" Target="externalLinks/externalLink41.xml" />
  <Relationship Id="rId74" Type="http://schemas.openxmlformats.org/officeDocument/2006/relationships/externalLink" Target="externalLinks/externalLink49.xml" />
  <Relationship Id="rId79" Type="http://schemas.openxmlformats.org/officeDocument/2006/relationships/externalLink" Target="externalLinks/externalLink54.xml" />
  <Relationship Id="rId87" Type="http://schemas.openxmlformats.org/officeDocument/2006/relationships/externalLink" Target="externalLinks/externalLink62.xml" />
  <Relationship Id="rId5" Type="http://schemas.openxmlformats.org/officeDocument/2006/relationships/worksheet" Target="worksheets/sheet5.xml" />
  <Relationship Id="rId61" Type="http://schemas.openxmlformats.org/officeDocument/2006/relationships/externalLink" Target="externalLinks/externalLink36.xml" />
  <Relationship Id="rId82" Type="http://schemas.openxmlformats.org/officeDocument/2006/relationships/externalLink" Target="externalLinks/externalLink57.xml" />
  <Relationship Id="rId90" Type="http://schemas.openxmlformats.org/officeDocument/2006/relationships/externalLink" Target="externalLinks/externalLink65.xml" />
  <Relationship Id="rId95" Type="http://schemas.openxmlformats.org/officeDocument/2006/relationships/externalLink" Target="externalLinks/externalLink70.xml" />
  <Relationship Id="rId19" Type="http://schemas.openxmlformats.org/officeDocument/2006/relationships/worksheet" Target="worksheets/sheet19.xml" />
  <Relationship Id="rId14" Type="http://schemas.openxmlformats.org/officeDocument/2006/relationships/worksheet" Target="worksheets/sheet14.xml" />
  <Relationship Id="rId22" Type="http://schemas.openxmlformats.org/officeDocument/2006/relationships/worksheet" Target="worksheets/sheet22.xml" />
  <Relationship Id="rId27" Type="http://schemas.openxmlformats.org/officeDocument/2006/relationships/externalLink" Target="externalLinks/externalLink2.xml" />
  <Relationship Id="rId30" Type="http://schemas.openxmlformats.org/officeDocument/2006/relationships/externalLink" Target="externalLinks/externalLink5.xml" />
  <Relationship Id="rId35" Type="http://schemas.openxmlformats.org/officeDocument/2006/relationships/externalLink" Target="externalLinks/externalLink10.xml" />
  <Relationship Id="rId43" Type="http://schemas.openxmlformats.org/officeDocument/2006/relationships/externalLink" Target="externalLinks/externalLink18.xml" />
  <Relationship Id="rId48" Type="http://schemas.openxmlformats.org/officeDocument/2006/relationships/externalLink" Target="externalLinks/externalLink23.xml" />
  <Relationship Id="rId56" Type="http://schemas.openxmlformats.org/officeDocument/2006/relationships/externalLink" Target="externalLinks/externalLink31.xml" />
  <Relationship Id="rId64" Type="http://schemas.openxmlformats.org/officeDocument/2006/relationships/externalLink" Target="externalLinks/externalLink39.xml" />
  <Relationship Id="rId69" Type="http://schemas.openxmlformats.org/officeDocument/2006/relationships/externalLink" Target="externalLinks/externalLink44.xml" />
  <Relationship Id="rId77" Type="http://schemas.openxmlformats.org/officeDocument/2006/relationships/externalLink" Target="externalLinks/externalLink52.xml" />
  <Relationship Id="rId8" Type="http://schemas.openxmlformats.org/officeDocument/2006/relationships/worksheet" Target="worksheets/sheet8.xml" />
  <Relationship Id="rId51" Type="http://schemas.openxmlformats.org/officeDocument/2006/relationships/externalLink" Target="externalLinks/externalLink26.xml" />
  <Relationship Id="rId72" Type="http://schemas.openxmlformats.org/officeDocument/2006/relationships/externalLink" Target="externalLinks/externalLink47.xml" />
  <Relationship Id="rId80" Type="http://schemas.openxmlformats.org/officeDocument/2006/relationships/externalLink" Target="externalLinks/externalLink55.xml" />
  <Relationship Id="rId85" Type="http://schemas.openxmlformats.org/officeDocument/2006/relationships/externalLink" Target="externalLinks/externalLink60.xml" />
  <Relationship Id="rId93" Type="http://schemas.openxmlformats.org/officeDocument/2006/relationships/externalLink" Target="externalLinks/externalLink68.xml" />
  <Relationship Id="rId9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5" Type="http://schemas.openxmlformats.org/officeDocument/2006/relationships/worksheet" Target="worksheets/sheet25.xml" />
  <Relationship Id="rId33" Type="http://schemas.openxmlformats.org/officeDocument/2006/relationships/externalLink" Target="externalLinks/externalLink8.xml" />
  <Relationship Id="rId38" Type="http://schemas.openxmlformats.org/officeDocument/2006/relationships/externalLink" Target="externalLinks/externalLink13.xml" />
  <Relationship Id="rId46" Type="http://schemas.openxmlformats.org/officeDocument/2006/relationships/externalLink" Target="externalLinks/externalLink21.xml" />
  <Relationship Id="rId59" Type="http://schemas.openxmlformats.org/officeDocument/2006/relationships/externalLink" Target="externalLinks/externalLink34.xml" />
  <Relationship Id="rId67" Type="http://schemas.openxmlformats.org/officeDocument/2006/relationships/externalLink" Target="externalLinks/externalLink42.xml" />
  <Relationship Id="rId20" Type="http://schemas.openxmlformats.org/officeDocument/2006/relationships/worksheet" Target="worksheets/sheet20.xml" />
  <Relationship Id="rId41" Type="http://schemas.openxmlformats.org/officeDocument/2006/relationships/externalLink" Target="externalLinks/externalLink16.xml" />
  <Relationship Id="rId54" Type="http://schemas.openxmlformats.org/officeDocument/2006/relationships/externalLink" Target="externalLinks/externalLink29.xml" />
  <Relationship Id="rId62" Type="http://schemas.openxmlformats.org/officeDocument/2006/relationships/externalLink" Target="externalLinks/externalLink37.xml" />
  <Relationship Id="rId70" Type="http://schemas.openxmlformats.org/officeDocument/2006/relationships/externalLink" Target="externalLinks/externalLink45.xml" />
  <Relationship Id="rId75" Type="http://schemas.openxmlformats.org/officeDocument/2006/relationships/externalLink" Target="externalLinks/externalLink50.xml" />
  <Relationship Id="rId83" Type="http://schemas.openxmlformats.org/officeDocument/2006/relationships/externalLink" Target="externalLinks/externalLink58.xml" />
  <Relationship Id="rId88" Type="http://schemas.openxmlformats.org/officeDocument/2006/relationships/externalLink" Target="externalLinks/externalLink63.xml" />
  <Relationship Id="rId91" Type="http://schemas.openxmlformats.org/officeDocument/2006/relationships/externalLink" Target="externalLinks/externalLink66.xml" />
  <Relationship Id="rId96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5" Type="http://schemas.openxmlformats.org/officeDocument/2006/relationships/worksheet" Target="worksheets/sheet15.xml" />
  <Relationship Id="rId23" Type="http://schemas.openxmlformats.org/officeDocument/2006/relationships/worksheet" Target="worksheets/sheet23.xml" />
  <Relationship Id="rId28" Type="http://schemas.openxmlformats.org/officeDocument/2006/relationships/externalLink" Target="externalLinks/externalLink3.xml" />
  <Relationship Id="rId36" Type="http://schemas.openxmlformats.org/officeDocument/2006/relationships/externalLink" Target="externalLinks/externalLink11.xml" />
  <Relationship Id="rId49" Type="http://schemas.openxmlformats.org/officeDocument/2006/relationships/externalLink" Target="externalLinks/externalLink24.xml" />
  <Relationship Id="rId57" Type="http://schemas.openxmlformats.org/officeDocument/2006/relationships/externalLink" Target="externalLinks/externalLink32.xml" />
  <Relationship Id="rId10" Type="http://schemas.openxmlformats.org/officeDocument/2006/relationships/worksheet" Target="worksheets/sheet10.xml" />
  <Relationship Id="rId31" Type="http://schemas.openxmlformats.org/officeDocument/2006/relationships/externalLink" Target="externalLinks/externalLink6.xml" />
  <Relationship Id="rId44" Type="http://schemas.openxmlformats.org/officeDocument/2006/relationships/externalLink" Target="externalLinks/externalLink19.xml" />
  <Relationship Id="rId52" Type="http://schemas.openxmlformats.org/officeDocument/2006/relationships/externalLink" Target="externalLinks/externalLink27.xml" />
  <Relationship Id="rId60" Type="http://schemas.openxmlformats.org/officeDocument/2006/relationships/externalLink" Target="externalLinks/externalLink35.xml" />
  <Relationship Id="rId65" Type="http://schemas.openxmlformats.org/officeDocument/2006/relationships/externalLink" Target="externalLinks/externalLink40.xml" />
  <Relationship Id="rId73" Type="http://schemas.openxmlformats.org/officeDocument/2006/relationships/externalLink" Target="externalLinks/externalLink48.xml" />
  <Relationship Id="rId78" Type="http://schemas.openxmlformats.org/officeDocument/2006/relationships/externalLink" Target="externalLinks/externalLink53.xml" />
  <Relationship Id="rId81" Type="http://schemas.openxmlformats.org/officeDocument/2006/relationships/externalLink" Target="externalLinks/externalLink56.xml" />
  <Relationship Id="rId86" Type="http://schemas.openxmlformats.org/officeDocument/2006/relationships/externalLink" Target="externalLinks/externalLink61.xml" />
  <Relationship Id="rId94" Type="http://schemas.openxmlformats.org/officeDocument/2006/relationships/externalLink" Target="externalLinks/externalLink69.xml" />
  <Relationship Id="rId99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39" Type="http://schemas.openxmlformats.org/officeDocument/2006/relationships/externalLink" Target="externalLinks/externalLink14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2.xml.rels>&#65279;<?xml version="1.0" encoding="utf-8" standalone="yes"?>
<Relationships xmlns="http://schemas.openxmlformats.org/package/2006/relationships">
  <Relationship Id="rId1" Type="http://schemas.microsoft.com/office/2006/relationships/xlExternalLinkPath/xlPathMissing" Target="&#20596;&#28317;&#20195;&#20385;.xls" TargetMode="External" />
</Relationships>
</file>

<file path=xl/externalLinks/_rels/externalLink2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6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6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6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6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6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6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6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6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6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6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7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人件費"/>
      <sheetName val="単価表"/>
      <sheetName val="見積"/>
      <sheetName val="工事仕訳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  <sheetName val="仮設解体"/>
      <sheetName val="代価表"/>
      <sheetName val="代価表2-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仕訳書"/>
      <sheetName val="1器具"/>
      <sheetName val="2給水"/>
      <sheetName val="3中水"/>
      <sheetName val="4排水"/>
      <sheetName val="5給湯"/>
      <sheetName val="6ガス"/>
      <sheetName val="7消火"/>
      <sheetName val="8_9換気"/>
      <sheetName val="10昇降機"/>
      <sheetName val="←→"/>
      <sheetName val="複単"/>
      <sheetName val="給湯銅管"/>
      <sheetName val="ダクト塗装"/>
      <sheetName val="EV比較"/>
      <sheetName val="掛率算定"/>
      <sheetName val="←→ (2)"/>
      <sheetName val="衛生集"/>
      <sheetName val="上水内集"/>
      <sheetName val="上水内拾"/>
      <sheetName val="上水外集"/>
      <sheetName val="上水外拾"/>
      <sheetName val="中水内集"/>
      <sheetName val="中水内拾"/>
      <sheetName val="中水外集"/>
      <sheetName val="中水外拾"/>
      <sheetName val="中水土工"/>
      <sheetName val="排水内集"/>
      <sheetName val="排水内拾"/>
      <sheetName val="排水外集"/>
      <sheetName val="排水外拾"/>
      <sheetName val="排水土工"/>
      <sheetName val="給湯集"/>
      <sheetName val="給湯拾"/>
      <sheetName val="ガス集"/>
      <sheetName val="ガス内拾"/>
      <sheetName val="消火集"/>
      <sheetName val="消火拾"/>
      <sheetName val="換気機器集計"/>
      <sheetName val="換集計"/>
      <sheetName val="1F円形ダ拾"/>
      <sheetName val="1F矩形ダ拾"/>
      <sheetName val="1FBOX拾"/>
      <sheetName val="1F部材"/>
      <sheetName val="2F円形ダ拾"/>
      <sheetName val="2F矩形ダ拾"/>
      <sheetName val="2FBOX拾"/>
      <sheetName val="2F部材"/>
      <sheetName val="3F円形ダ拾"/>
      <sheetName val="3F矩形ダ拾"/>
      <sheetName val="3FBOX拾"/>
      <sheetName val="3F部材"/>
    </sheetNames>
    <definedNames>
      <definedName name="_xlbgnm.A111" refersTo="#REF!" sheetId="12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01"/>
      <sheetName val="代価表02"/>
      <sheetName val="代価表03"/>
      <sheetName val="代価表04"/>
      <sheetName val="①"/>
      <sheetName val="代価一覧表"/>
      <sheetName val="代価表１"/>
      <sheetName val="代価表３"/>
      <sheetName val="代価表Ａ"/>
      <sheetName val="代価表５"/>
      <sheetName val="代価表７"/>
      <sheetName val="代価表８"/>
      <sheetName val="代価表９"/>
      <sheetName val="代価表１５"/>
      <sheetName val="代価表１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6自動制御設備"/>
      <sheetName val="ｃ.自動制御機器"/>
      <sheetName val="ｃ_自動制御機器"/>
      <sheetName val="集計"/>
      <sheetName val="仕訳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人件費"/>
      <sheetName val="単価表"/>
      <sheetName val="見積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人件費"/>
      <sheetName val="単価表"/>
      <sheetName val="見積"/>
      <sheetName val="工事仕訳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明細書"/>
      <sheetName val="総括（Aﾗｲﾝ）"/>
      <sheetName val="総括（Bﾗｲﾝ）"/>
      <sheetName val="数量（Aﾗｲﾝ）"/>
      <sheetName val="数量（Bﾗｲﾝ）"/>
      <sheetName val="内訳＆集計"/>
      <sheetName val="内訳目次"/>
      <sheetName val="代価総括(B)"/>
      <sheetName val="代価表(C)"/>
      <sheetName val="管土工数量"/>
      <sheetName val="仮設"/>
      <sheetName val="代価表01"/>
      <sheetName val="複合器具"/>
      <sheetName val="複合単価"/>
      <sheetName val="仕訳内訳"/>
      <sheetName val="内訳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仕訳書"/>
      <sheetName val="内訳書 (1)"/>
      <sheetName val="内訳書(2)"/>
      <sheetName val="代価表１"/>
      <sheetName val="代価表(変更)"/>
      <sheetName val="複合(電灯1)"/>
      <sheetName val="複合(変更)"/>
      <sheetName val="7.外集"/>
      <sheetName val="7.外拾"/>
      <sheetName val="7.外集 (変更)"/>
      <sheetName val="7.外拾 (変更)"/>
      <sheetName val="10内訳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種別"/>
      <sheetName val="設計書 (B)"/>
      <sheetName val="管資材"/>
      <sheetName val="管布設工"/>
      <sheetName val="管土工"/>
      <sheetName val="切管B"/>
      <sheetName val="代価総括(A)"/>
      <sheetName val="代価総括(B)"/>
      <sheetName val="設計書(A)"/>
      <sheetName val="数量（管資材）"/>
      <sheetName val="数量（管布設）"/>
      <sheetName val="数量（管土工）"/>
      <sheetName val="結果ｼｰﾄ"/>
      <sheetName val="当初諸経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代価表  "/>
      <sheetName val="86工作物仕訳書"/>
      <sheetName val="86工作物内訳・集計"/>
      <sheetName val="86立木 "/>
      <sheetName val="86動産"/>
      <sheetName val="86見積り比較表 "/>
      <sheetName val="仮設解体"/>
      <sheetName val="金建代価"/>
      <sheetName val="三社見積比較"/>
      <sheetName val="入路内訳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複単機器用"/>
      <sheetName val="複単機器用 (2)"/>
      <sheetName val="配線IE"/>
      <sheetName val="配線強電EEF"/>
      <sheetName val="86動産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比較複単機器用"/>
      <sheetName val="配線IE"/>
      <sheetName val="配線強電"/>
      <sheetName val="2電灯設備"/>
      <sheetName val="2動力設備"/>
      <sheetName val="2構内交換設備"/>
      <sheetName val="2情報通信網設備"/>
      <sheetName val="2ｲﾝﾀｰﾎﾝ設備"/>
      <sheetName val="4電灯設備"/>
      <sheetName val="4動力設備"/>
      <sheetName val="4ｲﾝﾀｰﾎﾝ設備"/>
      <sheetName val="4 (撤去-1)"/>
      <sheetName val="5構内交換設備"/>
      <sheetName val="6受変電"/>
      <sheetName val="6(撤去-1)"/>
      <sheetName val="7配電線路"/>
      <sheetName val="7配電線路(2)"/>
      <sheetName val="7(撤去-1)"/>
      <sheetName val="7通信線路"/>
      <sheetName val="仮設解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2-1"/>
      <sheetName val="代価表2-3"/>
      <sheetName val="代価表13-3"/>
      <sheetName val="代価表13-4.5"/>
      <sheetName val="代価表13-6.7"/>
      <sheetName val="代価表13-8"/>
      <sheetName val="代価表3-1,2"/>
      <sheetName val="代価表3-3,4"/>
      <sheetName val="代価表3-5,6"/>
      <sheetName val="代価表10-1.2"/>
      <sheetName val="側溝代価"/>
      <sheetName val="仕訳 書"/>
      <sheetName val="内訳書"/>
      <sheetName val="代価表18-1.2"/>
      <sheetName val="代価表18-3.4"/>
      <sheetName val="代価表2-1.2"/>
      <sheetName val="代価表20-1,2"/>
      <sheetName val="代価表20-3,4"/>
      <sheetName val="代価表6-7.8"/>
      <sheetName val="代価表13-1"/>
      <sheetName val="代価表13-2"/>
      <sheetName val="代価表19-2,3"/>
      <sheetName val="金建３"/>
      <sheetName val="代価表19-1,2"/>
      <sheetName val="代価表19-3,4"/>
      <sheetName val="労務単価"/>
      <sheetName val="構内舗装"/>
      <sheetName val="仮設Ａ"/>
      <sheetName val="土工Ａ"/>
      <sheetName val="ｺﾝｸﾘｰﾄＡ"/>
      <sheetName val="型枠Ａ"/>
      <sheetName val="鉄筋Ａ"/>
      <sheetName val="既成Ａ"/>
      <sheetName val="防水Ａ"/>
      <sheetName val="木工Ａ"/>
      <sheetName val="金属Ａ"/>
      <sheetName val="左官Ａ"/>
      <sheetName val="金建Ａ"/>
      <sheetName val="ｶﾞﾗｽＡ"/>
      <sheetName val="塗装Ａ"/>
      <sheetName val="内装Ａ"/>
      <sheetName val="仕訳 97"/>
      <sheetName val="諸経費97"/>
      <sheetName val="仕訳97-1"/>
      <sheetName val="金建"/>
      <sheetName val="ｺﾝｸﾘｰﾄ"/>
      <sheetName val="仮設工事"/>
      <sheetName val="躯体数量"/>
      <sheetName val="躯体数量 (2)"/>
      <sheetName val="床仕上"/>
      <sheetName val="内部壁仕上"/>
      <sheetName val="内部天井仕上"/>
      <sheetName val="外部塗装"/>
      <sheetName val="Sheet1"/>
      <sheetName val="ｶｰﾃﾝBOX"/>
      <sheetName val="巾木"/>
      <sheetName val="額縁"/>
      <sheetName val="木集計"/>
      <sheetName val="木集計表"/>
      <sheetName val="土工代価"/>
      <sheetName val="ﾙ-ﾌﾄﾞﾚｲﾝ代価 "/>
      <sheetName val="木工代価 "/>
      <sheetName val="木製建具代価 "/>
      <sheetName val="内外装代価 "/>
      <sheetName val="Ｕ形側溝代価"/>
      <sheetName val="側溝蓋代価"/>
      <sheetName val="集水桝代価"/>
      <sheetName val="縁石代価"/>
      <sheetName val="外構境界ﾌﾞﾛｯｸ代価"/>
      <sheetName val="外構コン打設手間代価"/>
      <sheetName val="アネモ"/>
      <sheetName val="幹線設備(配管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工事費仕訳書"/>
      <sheetName val="86集計・内訳"/>
      <sheetName val="代価表"/>
      <sheetName val="86工作物"/>
      <sheetName val="86立木 "/>
      <sheetName val="86動産"/>
      <sheetName val="立木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内訳書"/>
      <sheetName val="解体内訳"/>
      <sheetName val="代価表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、天井床"/>
      <sheetName val="木、造作"/>
      <sheetName val="金属"/>
      <sheetName val="ｶﾞﾗｽ"/>
      <sheetName val="塗装"/>
      <sheetName val="内外装"/>
      <sheetName val="仕上、雑"/>
      <sheetName val="入力画面"/>
      <sheetName val="一覧表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工事費仕訳書"/>
      <sheetName val="86集計・内訳"/>
      <sheetName val="代価表"/>
      <sheetName val="86工作物"/>
      <sheetName val="86立木 "/>
      <sheetName val="86動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立木調査"/>
      <sheetName val="単価表"/>
      <sheetName val="集計"/>
      <sheetName val="H12単価"/>
      <sheetName val="拾出表(配線)"/>
      <sheetName val="86動産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仕訳書"/>
      <sheetName val="内訳書 (1)"/>
      <sheetName val="内訳書(2)"/>
      <sheetName val="代価表１"/>
      <sheetName val="代価表(変更)"/>
      <sheetName val="複合(電灯1)"/>
      <sheetName val="複合(変更)"/>
      <sheetName val="7.外集"/>
      <sheetName val="7.外拾"/>
      <sheetName val="7.外集 (変更)"/>
      <sheetName val="7.外拾 (変更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01"/>
      <sheetName val="代価表02"/>
      <sheetName val="代価表03"/>
      <sheetName val="代価表04"/>
      <sheetName val="索引表"/>
      <sheetName val="①"/>
      <sheetName val="代価一覧表"/>
      <sheetName val="代価表１"/>
      <sheetName val="代価表３"/>
      <sheetName val="代価表Ａ"/>
      <sheetName val="代価表５"/>
      <sheetName val="代価表７"/>
      <sheetName val="代価表８"/>
      <sheetName val="代価表９"/>
      <sheetName val="代価表１５"/>
      <sheetName val="代価表１８"/>
      <sheetName val="代価"/>
      <sheetName val="統括集計表"/>
      <sheetName val="代価表４"/>
      <sheetName val="代価表６"/>
      <sheetName val="単価表"/>
      <sheetName val="代価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B2" t="str">
            <v>代    価    一    覧    表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仮設"/>
      <sheetName val="ﾗｼﾞｴﾀｰ"/>
      <sheetName val="ﾗｼﾞｴﾀｰ鉄筋"/>
      <sheetName val="内訳（ラジエーター）計算式無し"/>
      <sheetName val="内訳（ﾗｼﾞｴﾀｰ）"/>
      <sheetName val="内訳（変圧器）計算式無し"/>
      <sheetName val="内訳（変圧器）"/>
      <sheetName val="変圧器鉄筋"/>
      <sheetName val="変圧器"/>
      <sheetName val="内訳書の計算式無し"/>
      <sheetName val="内訳書"/>
      <sheetName val="人件費"/>
      <sheetName val="代価表"/>
      <sheetName val="全集計"/>
      <sheetName val="集計表"/>
      <sheetName val="仮設"/>
      <sheetName val="土"/>
      <sheetName val="地業 "/>
      <sheetName val="ｺﾝ･型枠"/>
      <sheetName val="鉄筋"/>
      <sheetName val="CB"/>
      <sheetName val="金属"/>
      <sheetName val="防水"/>
      <sheetName val="左官"/>
      <sheetName val="塗装"/>
      <sheetName val="内外装"/>
      <sheetName val="解体撤去"/>
      <sheetName val="内訳書(機械） (2)"/>
      <sheetName val="内訳書(機械） (3)"/>
      <sheetName val="内訳書(機械）"/>
      <sheetName val="代価表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  <sheetName val="10昇降機"/>
      <sheetName val="一位単価3"/>
      <sheetName val="一位単価2"/>
      <sheetName val="数量計算"/>
      <sheetName val="按分実施"/>
      <sheetName val="仕訳書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ﾒｰｶﾘｽﾄ(3)"/>
      <sheetName val="ﾒ-ｶﾘｽﾄ(１)"/>
      <sheetName val="見積依頼書"/>
      <sheetName val="ﾎﾞｰﾘﾝｸﾞ単価"/>
      <sheetName val="標貫解析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  <sheetName val="体系"/>
      <sheetName val="複合単価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代価表  "/>
      <sheetName val="86工作物仕訳書"/>
      <sheetName val="86工作物内訳・集計"/>
      <sheetName val="86立木 "/>
      <sheetName val="86動産"/>
      <sheetName val="86見積り比較表 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  <sheetName val="複合"/>
      <sheetName val="ｶﾞﾗｽＡ"/>
      <sheetName val="ｺﾝｸﾘｰﾄＡ"/>
      <sheetName val="仮設Ａ"/>
      <sheetName val="既成Ａ"/>
      <sheetName val="金建Ａ"/>
      <sheetName val="金属Ａ"/>
      <sheetName val="型枠Ａ"/>
      <sheetName val="左官Ａ"/>
      <sheetName val="鉄筋Ａ"/>
      <sheetName val="塗装Ａ"/>
      <sheetName val="土工Ａ"/>
      <sheetName val="内装Ａ"/>
      <sheetName val="防水Ａ"/>
      <sheetName val="木工Ａ"/>
      <sheetName val="（参考）内訳"/>
      <sheetName val="別紙第11(H20.12.9未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配管数拾表"/>
      <sheetName val="電気数拾表"/>
    </sheetNames>
    <sheetDataSet>
      <sheetData sheetId="0" refreshError="1"/>
      <sheetData sheetId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諸経費"/>
      <sheetName val="総括"/>
      <sheetName val="総括tedl灯器"/>
      <sheetName val="総括tedl仮設撤去"/>
      <sheetName val="総括tcll灯器"/>
      <sheetName val="梱包輸送"/>
      <sheetName val="重機運搬"/>
      <sheetName val="単価"/>
      <sheetName val="見積-1"/>
      <sheetName val="複合単価"/>
      <sheetName val="代価一覧"/>
      <sheetName val="配線材料"/>
      <sheetName val="70-AS"/>
      <sheetName val="110-AS"/>
      <sheetName val="340-AS"/>
      <sheetName val="スイーパ"/>
      <sheetName val="トラック"/>
      <sheetName val="運搬代価"/>
      <sheetName val="2次側"/>
      <sheetName val="控除"/>
      <sheetName val="見積条件"/>
      <sheetName val="見積-2"/>
      <sheetName val="単位数量"/>
      <sheetName val="配管-1"/>
      <sheetName val="配管-2-1"/>
      <sheetName val="基台内充填"/>
      <sheetName val="配管-2-2"/>
      <sheetName val="孔充填"/>
      <sheetName val="残土土捨場"/>
      <sheetName val="ダンプ"/>
      <sheetName val="試験調整"/>
      <sheetName val="役務費"/>
      <sheetName val="仕訳書（変更）"/>
      <sheetName val="土工集計"/>
      <sheetName val="数量総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配管"/>
      <sheetName val="複合排桝"/>
      <sheetName val="仕訳"/>
      <sheetName val="複器"/>
      <sheetName val="複器 (2)"/>
      <sheetName val="複合代価"/>
      <sheetName val="内訳"/>
      <sheetName val="変更内訳"/>
      <sheetName val="変更仕訳"/>
      <sheetName val="変更協議"/>
      <sheetName val="変更協議 (2)"/>
      <sheetName val="変更理由"/>
      <sheetName val="数量"/>
      <sheetName val="数量 (2)"/>
      <sheetName val="数量 (3)"/>
      <sheetName val="数量B"/>
      <sheetName val="数計"/>
      <sheetName val="数計 (2)"/>
      <sheetName val="数計 (3)"/>
      <sheetName val="概算仕訳"/>
      <sheetName val="議事録"/>
      <sheetName val="配管-1"/>
      <sheetName val="内訳＆集計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01"/>
      <sheetName val="代価表02"/>
      <sheetName val="代価表03"/>
      <sheetName val="代価表04"/>
      <sheetName val="①"/>
      <sheetName val="代価一覧表"/>
      <sheetName val="代価表１"/>
      <sheetName val="代価表３"/>
      <sheetName val="代価表Ａ"/>
      <sheetName val="代価表５"/>
      <sheetName val="代価表７"/>
      <sheetName val="代価表８"/>
      <sheetName val="代価表９"/>
      <sheetName val="代価表１５"/>
      <sheetName val="代価表１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  <sheetName val="仕訳"/>
      <sheetName val="内訳"/>
      <sheetName val="数量"/>
      <sheetName val="ハツリ"/>
      <sheetName val="数量計算B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配管"/>
      <sheetName val="複器"/>
      <sheetName val="代価"/>
      <sheetName val="仕訳"/>
      <sheetName val="内訳"/>
      <sheetName val="数量"/>
      <sheetName val="給水 (B)"/>
      <sheetName val="議事録"/>
      <sheetName val="数量図面"/>
      <sheetName val="Sheet1"/>
      <sheetName val="明細表"/>
      <sheetName val="data"/>
      <sheetName val="内訳書"/>
      <sheetName val="金建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便所仕訳"/>
      <sheetName val="外構外灯仕訳"/>
      <sheetName val="外構幹線仕訳"/>
      <sheetName val="名称"/>
      <sheetName val="便所内訳"/>
      <sheetName val="外構外灯内訳"/>
      <sheetName val="外構幹線内訳"/>
      <sheetName val="便所複合"/>
      <sheetName val="外構外灯複合"/>
      <sheetName val="便所拾い"/>
      <sheetName val="外構外灯拾い"/>
      <sheetName val="外構幹線拾い"/>
      <sheetName val="電力ﾊﾝﾄﾞﾎｰﾙ"/>
      <sheetName val="照明基礎"/>
      <sheetName val="86動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地権者別"/>
      <sheetName val="Sheet1"/>
      <sheetName val="Sheet2"/>
      <sheetName val="Sheet3"/>
      <sheetName val="Sheet4"/>
      <sheetName val="Sheet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画面"/>
      <sheetName val="明細書"/>
      <sheetName val="体系"/>
      <sheetName val="地権者別"/>
      <sheetName val="内訳＆集計"/>
      <sheetName val="内訳目次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気数量"/>
    </sheetNames>
    <sheetDataSet>
      <sheetData sheetId="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ピー  02敷地造成内訳書"/>
      <sheetName val="#REF"/>
      <sheetName val="西原小仕訳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 "/>
      <sheetName val="内訳書"/>
      <sheetName val="代価表"/>
      <sheetName val="見積単価"/>
      <sheetName val="数量計算"/>
      <sheetName val="躯体集計"/>
      <sheetName val="4.2"/>
      <sheetName val="4.3"/>
      <sheetName val="4.4"/>
      <sheetName val="4.5"/>
      <sheetName val="5.1"/>
      <sheetName val="5.2"/>
      <sheetName val="5.3"/>
      <sheetName val="5.4"/>
      <sheetName val="5.5"/>
      <sheetName val="統計値"/>
      <sheetName val="複器"/>
      <sheetName val="A代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鏡"/>
      <sheetName val="見積比較表"/>
      <sheetName val="内訳書"/>
      <sheetName val="衛生総括表"/>
      <sheetName val="内訳A4W"/>
      <sheetName val="複器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配管数拾表"/>
      <sheetName val="電気数拾表"/>
      <sheetName val="代価表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（１期）"/>
      <sheetName val="１直接仮設"/>
      <sheetName val="2土"/>
      <sheetName val="3地業"/>
      <sheetName val="4ｺﾝｸﾘｰﾄ"/>
      <sheetName val="5型枠"/>
      <sheetName val="6鉄筋"/>
      <sheetName val="7既製ｺﾝｸﾘｰﾄ"/>
      <sheetName val="8防水"/>
      <sheetName val="9石"/>
      <sheetName val="10ﾀｲﾙ"/>
      <sheetName val="11木"/>
      <sheetName val="12金属"/>
      <sheetName val="13左官"/>
      <sheetName val="14木建"/>
      <sheetName val="15金建"/>
      <sheetName val="16ｶﾞﾗｽ"/>
      <sheetName val="17塗装"/>
      <sheetName val="18内外装"/>
      <sheetName val="19仕上ﾕﾆｯﾄ"/>
      <sheetName val="2０パーゴラ"/>
      <sheetName val="2１外構"/>
      <sheetName val="代価表"/>
      <sheetName val="木建代価"/>
      <sheetName val="見積比較表 (建具)"/>
      <sheetName val="見積比較表"/>
      <sheetName val="見積業者"/>
      <sheetName val="1.本体内訳書"/>
      <sheetName val="別紙明細書(特殊排水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(A)"/>
      <sheetName val="代価表(B)"/>
      <sheetName val="代価表(C)"/>
      <sheetName val="管土工数量"/>
      <sheetName val="構造物数量"/>
      <sheetName val="工事仕訳書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 "/>
      <sheetName val="主要機器ﾘｽﾄ"/>
      <sheetName val="仕訳書  (県)"/>
      <sheetName val="仕訳書  (気象)"/>
      <sheetName val="仕訳書  (共用)"/>
      <sheetName val="幹線(県)"/>
      <sheetName val="幹線 (気象)"/>
      <sheetName val="幹線 (共用)"/>
      <sheetName val="動力(県)"/>
      <sheetName val="動力 (気象)"/>
      <sheetName val="電灯(県)"/>
      <sheetName val="電灯 (気象)"/>
      <sheetName val="電灯 (共用)"/>
      <sheetName val="受変電"/>
      <sheetName val="避雷"/>
      <sheetName val="電話(県)"/>
      <sheetName val="電話 (気象)"/>
      <sheetName val="電話 (共用)"/>
      <sheetName val="拡声(県)"/>
      <sheetName val="拡声 (気象)"/>
      <sheetName val="拡声 (共用) "/>
      <sheetName val="ｲﾝﾀｰﾎﾝ"/>
      <sheetName val="ﾃﾚﾋﾞ(県)"/>
      <sheetName val="ﾃﾚﾋﾞ (気象)"/>
      <sheetName val="自火報(県)"/>
      <sheetName val="自火報 (気象)"/>
      <sheetName val="自火報 (共用)"/>
      <sheetName val="海上輸送費"/>
      <sheetName val="複合"/>
      <sheetName val="歩掛計算書"/>
      <sheetName val="代価表"/>
      <sheetName val="10内訳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人件費"/>
      <sheetName val="単価表"/>
      <sheetName val="見積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工事費仕訳書"/>
      <sheetName val="86集計・内訳"/>
      <sheetName val="代価表"/>
      <sheetName val="86工作物"/>
      <sheetName val="86立木 "/>
      <sheetName val="86動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明細書(特殊排水)"/>
      <sheetName val="単価比較表"/>
    </sheetNames>
    <sheetDataSet>
      <sheetData sheetId="0"/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工事費仕訳書"/>
      <sheetName val="86集計・内訳"/>
      <sheetName val="代価表"/>
      <sheetName val="86工作物"/>
      <sheetName val="86立木 "/>
      <sheetName val="86動産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入力画面"/>
      <sheetName val="設計書"/>
      <sheetName val="財源内訳"/>
      <sheetName val="仕訳書"/>
      <sheetName val="一覧表"/>
      <sheetName val="計算詳細"/>
      <sheetName val="設計書（変更） "/>
      <sheetName val="仕訳書（変更）"/>
      <sheetName val="一覧表 (変更)"/>
      <sheetName val="計算詳細 (変更)"/>
      <sheetName val="積算内訳書（電気）"/>
      <sheetName val="積算内訳書（機械）"/>
      <sheetName val="積算内訳書（建築）"/>
      <sheetName val="種目・科目別内訳"/>
      <sheetName val="複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2">
          <cell r="K52">
            <v>6469000</v>
          </cell>
        </row>
      </sheetData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協議書"/>
      <sheetName val="変更協議書 乙"/>
      <sheetName val="変更理由書"/>
      <sheetName val="変更仕訳"/>
      <sheetName val="変訳"/>
      <sheetName val="変更仕訳 (横)"/>
      <sheetName val="変更内訳"/>
      <sheetName val="内訳書"/>
      <sheetName val="汚土"/>
      <sheetName val="仮設解体"/>
      <sheetName val="複合"/>
      <sheetName val="入力シート"/>
      <sheetName val="#REF"/>
      <sheetName val="補償金算定仕訳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仮設費"/>
      <sheetName val="工事設計"/>
      <sheetName val="管資材"/>
      <sheetName val="管布設工"/>
      <sheetName val="管土工"/>
      <sheetName val="管資材数量"/>
      <sheetName val="管布設数量"/>
      <sheetName val="土工総括"/>
      <sheetName val="管土工数量"/>
      <sheetName val="構造物数量"/>
      <sheetName val="単価算出"/>
      <sheetName val="管資材 (2)"/>
      <sheetName val="管布設工 (2)"/>
      <sheetName val="管資材数量 (2)"/>
      <sheetName val="管布設数量 (2)"/>
      <sheetName val="管土工数量 (2)"/>
      <sheetName val="変更理由書"/>
      <sheetName val="機械複合単価"/>
      <sheetName val="複合単価"/>
      <sheetName val="内訳書"/>
      <sheetName val="仕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費集計"/>
      <sheetName val="細目"/>
      <sheetName val="工事費"/>
      <sheetName val="建築工事費"/>
      <sheetName val="査定率"/>
      <sheetName val="表紙 "/>
      <sheetName val="表紙-2"/>
      <sheetName val="種目"/>
      <sheetName val="科目"/>
      <sheetName val="仮設"/>
      <sheetName val="土工"/>
      <sheetName val="地業"/>
      <sheetName val="ｺﾝｸﾘｰﾄ"/>
      <sheetName val="型枠"/>
      <sheetName val="鉄筋"/>
      <sheetName val="鉄骨"/>
      <sheetName val="PC"/>
      <sheetName val="組積"/>
      <sheetName val="防水"/>
      <sheetName val="石"/>
      <sheetName val="ﾀｲﾙ"/>
      <sheetName val="木"/>
      <sheetName val="金属"/>
      <sheetName val="左官"/>
      <sheetName val="木建"/>
      <sheetName val="金建"/>
      <sheetName val="ｶﾞﾗｽ"/>
      <sheetName val="塗装"/>
      <sheetName val="内外装"/>
      <sheetName val="雑"/>
      <sheetName val="ｻｲﾝ"/>
      <sheetName val="外構"/>
      <sheetName val="別紙"/>
      <sheetName val="代価"/>
      <sheetName val="東高校"/>
      <sheetName val="74外建"/>
      <sheetName val="86動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者経歴書 "/>
      <sheetName val="Sheet1"/>
      <sheetName val="data1"/>
    </sheetNames>
    <sheetDataSet>
      <sheetData sheetId="0" refreshError="1"/>
      <sheetData sheetId="1">
        <row r="3">
          <cell r="B3" t="str">
            <v>元請</v>
          </cell>
        </row>
      </sheetData>
      <sheetData sheetId="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単価"/>
      <sheetName val="頭"/>
      <sheetName val="まとめ"/>
      <sheetName val="土木工事"/>
      <sheetName val="配開装置"/>
      <sheetName val="配電線路工事"/>
      <sheetName val="雑工事"/>
      <sheetName val="建築"/>
      <sheetName val="環境整備"/>
      <sheetName val="代価表"/>
      <sheetName val="数量書1纏め"/>
      <sheetName val="数量書1-1"/>
      <sheetName val="数量書1-2"/>
      <sheetName val="数量書2-1"/>
      <sheetName val="汚土"/>
      <sheetName val="機械工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初期設定"/>
      <sheetName val="表紙"/>
      <sheetName val="積算種別"/>
      <sheetName val="表紙7-8"/>
      <sheetName val="新設 空機搬入"/>
      <sheetName val="全熱交換器搬入・据付"/>
      <sheetName val="搬入・据付 (3)"/>
      <sheetName val="搬入・据付 (4)"/>
      <sheetName val="搬入・据付 (5)"/>
      <sheetName val="新設 空機保温"/>
      <sheetName val="新設 空管集計"/>
      <sheetName val="新設 空弁集計"/>
      <sheetName val="新設 空架集計"/>
      <sheetName val="新設 空土集計"/>
      <sheetName val="新設 空調調整"/>
      <sheetName val="新設 排管集計"/>
      <sheetName val="新設 排弁集計"/>
      <sheetName val="新設 排土集計"/>
      <sheetName val="撤去 配管集計"/>
      <sheetName val="撤去 弁類集計"/>
      <sheetName val="撤去 産廃集計"/>
      <sheetName val="ﾊﾟｯｹｰｼﾞ冷媒管"/>
      <sheetName val="マルチ冷媒管"/>
      <sheetName val="矩形高速"/>
      <sheetName val="丸ダクト"/>
      <sheetName val="ダンパー類"/>
      <sheetName val="たわみ"/>
      <sheetName val="消音ｴﾙﾎﾞ(高速)"/>
      <sheetName val="制気口ﾎﾞッｸｽ(高速)"/>
      <sheetName val="チャンバー(高速)"/>
      <sheetName val="既設接続"/>
      <sheetName val="穴あけ補修"/>
      <sheetName val="後施工ｱﾝｶｰ"/>
      <sheetName val="矩形高速-拾い"/>
      <sheetName val="ダンパたわみ-拾い"/>
      <sheetName val="消音ｴﾙﾎﾞ(高速) -拾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仕訳書"/>
      <sheetName val="内訳書"/>
    </sheetNames>
    <sheetDataSet>
      <sheetData sheetId="0" refreshError="1"/>
      <sheetData sheetId="1"/>
      <sheetData sheetId="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材料内訳"/>
      <sheetName val="材料内訳 (損料)"/>
      <sheetName val="内訳書 (リンク)"/>
      <sheetName val="労務費"/>
      <sheetName val="数計算"/>
    </sheetNames>
    <sheetDataSet>
      <sheetData sheetId="0" refreshError="1"/>
      <sheetData sheetId="1"/>
      <sheetData sheetId="2"/>
      <sheetData sheetId="3"/>
      <sheetData sheetId="4"/>
      <sheetData sheetId="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代価"/>
      <sheetName val="B代価"/>
      <sheetName val="C代価"/>
      <sheetName val="D代価"/>
      <sheetName val="E代価"/>
      <sheetName val="F代価"/>
      <sheetName val="立坑賃料"/>
      <sheetName val="立坑作業日数(1)"/>
      <sheetName val="立坑作業日数 (2)"/>
      <sheetName val="立坑作業日数 (3)"/>
      <sheetName val="建て込損料"/>
      <sheetName val="H-1"/>
      <sheetName val="H-2"/>
      <sheetName val="I代価"/>
      <sheetName val="J代価"/>
      <sheetName val="代価01"/>
      <sheetName val="#REF"/>
      <sheetName val="複器"/>
      <sheetName val="材料内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算書4変"/>
      <sheetName val="計算書2変"/>
      <sheetName val="初期設定"/>
      <sheetName val="初期確認"/>
      <sheetName val="引継計算書"/>
      <sheetName val="引継調書"/>
      <sheetName val="設計書"/>
      <sheetName val="仕訳書"/>
      <sheetName val="計算書1"/>
      <sheetName val="計算書2"/>
      <sheetName val="計算書3"/>
      <sheetName val="計算書4"/>
      <sheetName val="計算書5"/>
      <sheetName val="設計書変"/>
      <sheetName val="仕訳書変"/>
      <sheetName val="計算書1変"/>
      <sheetName val="仕訳書変2"/>
      <sheetName val="内訳書変"/>
      <sheetName val="計算書3変"/>
      <sheetName val="率表"/>
      <sheetName val="見積短縮理由書"/>
      <sheetName val="率変更"/>
      <sheetName val="ﾃﾞｰﾀ一覧"/>
      <sheetName val="変更協議"/>
      <sheetName val="検査復命"/>
      <sheetName val="検査調書"/>
      <sheetName val="評定内容"/>
      <sheetName val="成績評定"/>
      <sheetName val="合格通知"/>
      <sheetName val="検査内訳"/>
      <sheetName val="既済内訳"/>
      <sheetName val="出来高"/>
      <sheetName val="Module1"/>
      <sheetName val="Module3"/>
      <sheetName val="Module4"/>
      <sheetName val="Module2"/>
      <sheetName val="Module5"/>
      <sheetName val="Module6"/>
      <sheetName val="Module7"/>
      <sheetName val="D代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代価表  "/>
      <sheetName val="86工作物仕訳書"/>
      <sheetName val="86工作物内訳・集計"/>
      <sheetName val="86立木 "/>
      <sheetName val="86動産"/>
      <sheetName val="86見積り比較表 "/>
      <sheetName val="代価一覧表"/>
      <sheetName val="内訳書"/>
      <sheetName val="プール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代価表  "/>
      <sheetName val="86工作物仕訳書"/>
      <sheetName val="86工作物内訳・集計"/>
      <sheetName val="86立木 "/>
      <sheetName val="86動産"/>
      <sheetName val="86見積り比較表 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特記仕様書"/>
      <sheetName val="委託業務費"/>
      <sheetName val="測量業務費内訳書"/>
      <sheetName val="CBR試験費"/>
      <sheetName val="設計業務費"/>
      <sheetName val="単価表(測) (番号有)"/>
      <sheetName val="農道直接人件費内訳表"/>
      <sheetName val="農村公園直接人件費内訳表"/>
      <sheetName val="設計協議"/>
      <sheetName val="数量一覧表"/>
      <sheetName val="内訳表"/>
      <sheetName val="単価表(測)"/>
      <sheetName val="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費内訳"/>
      <sheetName val="仕訳"/>
      <sheetName val="仮設"/>
      <sheetName val="土工"/>
      <sheetName val="地業"/>
      <sheetName val="コンクリート"/>
      <sheetName val="型枠"/>
      <sheetName val="鉄筋"/>
      <sheetName val="鉄骨 (2)"/>
      <sheetName val="防水"/>
      <sheetName val="石"/>
      <sheetName val="タイル"/>
      <sheetName val="屋根"/>
      <sheetName val="金属"/>
      <sheetName val="左官"/>
      <sheetName val="建具"/>
      <sheetName val="ガラス"/>
      <sheetName val="塗装"/>
      <sheetName val="内外装"/>
      <sheetName val="雑"/>
      <sheetName val="代価"/>
      <sheetName val="二次製品"/>
      <sheetName val="構造代価"/>
      <sheetName val="見積比較"/>
      <sheetName val="物価比較"/>
      <sheetName val="運搬"/>
      <sheetName val="仮設柵代価"/>
      <sheetName val="機械複合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  <sheetName val="仕訳"/>
      <sheetName val="内訳"/>
      <sheetName val="数量"/>
      <sheetName val="ハツリ"/>
      <sheetName val="代価表"/>
      <sheetName val="代価"/>
      <sheetName val="数量計算B(1)"/>
      <sheetName val="仮設解体"/>
      <sheetName val="金建代価"/>
      <sheetName val="資材"/>
      <sheetName val="Sheet1"/>
      <sheetName val="機械複合単価"/>
      <sheetName val="内訳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総括表"/>
      <sheetName val="明細表"/>
      <sheetName val="土工計算 (2)"/>
      <sheetName val="数量計算書 (2)"/>
      <sheetName val="数量計算書"/>
      <sheetName val="工事費計算書"/>
      <sheetName val="単価表"/>
      <sheetName val="代価表"/>
      <sheetName val="単価一覧表"/>
      <sheetName val="数量調書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緒言"/>
      <sheetName val="内訳目次"/>
      <sheetName val="仕訳書"/>
      <sheetName val="内訳（空調）"/>
      <sheetName val="低減率"/>
      <sheetName val="複合（空調）"/>
      <sheetName val="SUSダクト"/>
      <sheetName val="たわみ継手"/>
      <sheetName val="複合(配管)"/>
      <sheetName val="SUSﾗｯｷﾝｸﾞ"/>
      <sheetName val="搬入費（空調）"/>
      <sheetName val="搬入費（換気）"/>
      <sheetName val="物価資料"/>
      <sheetName val="ﾋｰﾄﾎﾟﾝﾌﾟ"/>
      <sheetName val="空調ﾎﾟﾝﾌﾟ"/>
      <sheetName val="クッションタンク"/>
      <sheetName val="膨張タンク"/>
      <sheetName val="エア抜ヘッダー"/>
      <sheetName val="エアハン"/>
      <sheetName val="ファンコイル"/>
      <sheetName val="パッケージ"/>
      <sheetName val="換気扇"/>
      <sheetName val="ダクト付属品"/>
      <sheetName val="瞬間流量計"/>
      <sheetName val="定流量弁"/>
      <sheetName val="SUS屋外フード"/>
      <sheetName val="排水金具"/>
      <sheetName val="自動制御"/>
      <sheetName val="内訳書"/>
      <sheetName val="本工事費内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表   "/>
      <sheetName val="土工"/>
      <sheetName val="数量総括表"/>
      <sheetName val="本工事内訳表"/>
      <sheetName val="明細表"/>
      <sheetName val="仕訳書（変更）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01"/>
      <sheetName val="laroux"/>
      <sheetName val="仕訳書 "/>
      <sheetName val="幹線 1"/>
      <sheetName val="幹線2"/>
      <sheetName val="動力"/>
      <sheetName val="電灯"/>
      <sheetName val="ｺﾝｾﾝﾄ"/>
      <sheetName val="受変電"/>
      <sheetName val="電話"/>
      <sheetName val="ＴＶ"/>
      <sheetName val="放送"/>
      <sheetName val="音響"/>
      <sheetName val="電気時計"/>
      <sheetName val="自火報"/>
      <sheetName val="撤去工事"/>
      <sheetName val="複合・幹線 "/>
      <sheetName val="複合・電灯"/>
      <sheetName val="複合・ｺﾝｾﾝﾄ電話"/>
      <sheetName val="複合・動力ＴＶ放送火報撤去"/>
      <sheetName val="代価表ﾊﾝﾄﾞﾎｰﾙ"/>
      <sheetName val="歩掛計算書"/>
      <sheetName val="歩掛計算書 (2)"/>
      <sheetName val="主要機器表"/>
      <sheetName val="主要機器表 (2)"/>
      <sheetName val="複合単価 (2)"/>
      <sheetName val="集計（ｺﾝｾﾝﾄ）"/>
      <sheetName val="CO1"/>
      <sheetName val="CO2"/>
      <sheetName val="CO3"/>
      <sheetName val="CO4"/>
      <sheetName val="CO5"/>
      <sheetName val="CO6"/>
      <sheetName val="CO7"/>
      <sheetName val="CO8"/>
      <sheetName val="CO9"/>
      <sheetName val="集計（電話,情報） "/>
      <sheetName val="TEL1"/>
      <sheetName val="TEL2"/>
      <sheetName val="TEL3"/>
      <sheetName val="TEL4"/>
      <sheetName val="TEL5"/>
      <sheetName val="複合_ｺﾝｾﾝﾄ電話"/>
      <sheetName val="建具廻-1"/>
      <sheetName val="____0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  <sheetName val="#REF!"/>
    </sheetNames>
    <sheetDataSet>
      <sheetData sheetId="0">
        <row r="14">
          <cell r="AH14" t="str">
            <v>{LET AE14,@CELLPOINTER("ROW"):VALUE}~</v>
          </cell>
        </row>
      </sheetData>
      <sheetData sheetId="1"/>
      <sheetData sheetId="2">
        <row r="1">
          <cell r="IG1">
            <v>44</v>
          </cell>
        </row>
      </sheetData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17.25"/>
  <sheetData/>
  <phoneticPr fontId="6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828C1-D1B1-44F0-9E22-D20081139BC6}">
  <sheetPr>
    <tabColor indexed="42"/>
  </sheetPr>
  <dimension ref="A1:P90"/>
  <sheetViews>
    <sheetView showZeros="0" view="pageBreakPreview" zoomScaleNormal="100" zoomScaleSheetLayoutView="100" workbookViewId="0">
      <selection sqref="A1:XFD1048576"/>
    </sheetView>
  </sheetViews>
  <sheetFormatPr defaultColWidth="8.796875" defaultRowHeight="17.25"/>
  <cols>
    <col min="1" max="1" width="3.69921875" style="28" customWidth="1"/>
    <col min="2" max="2" width="20.69921875" style="28" customWidth="1"/>
    <col min="3" max="3" width="19.69921875" style="248" customWidth="1"/>
    <col min="4" max="4" width="4.69921875" style="29" customWidth="1"/>
    <col min="5" max="5" width="3.19921875" style="28" customWidth="1"/>
    <col min="6" max="6" width="6.69921875" style="28" customWidth="1"/>
    <col min="7" max="7" width="8.69921875" style="28" customWidth="1"/>
    <col min="8" max="8" width="9.69921875" style="28" customWidth="1"/>
    <col min="9" max="9" width="4.296875" style="28" customWidth="1"/>
    <col min="10" max="10" width="4.69921875" style="28" customWidth="1"/>
    <col min="11" max="11" width="3.19921875" style="40" customWidth="1"/>
    <col min="12" max="12" width="8.69921875" style="28" customWidth="1"/>
    <col min="13" max="13" width="4.69921875" style="28" customWidth="1"/>
    <col min="14" max="14" width="3.19921875" style="28" customWidth="1"/>
    <col min="15" max="15" width="8.69921875" style="28" customWidth="1"/>
    <col min="16" max="16384" width="8.796875" style="28"/>
  </cols>
  <sheetData>
    <row r="1" spans="1:15" s="3" customFormat="1" ht="13.5">
      <c r="A1" s="1"/>
      <c r="B1" s="2"/>
      <c r="C1" s="243"/>
      <c r="D1" s="4"/>
      <c r="E1" s="5"/>
      <c r="F1" s="6"/>
      <c r="G1" s="7"/>
      <c r="H1" s="8"/>
      <c r="I1" s="9"/>
      <c r="K1" s="5"/>
      <c r="N1" s="8" t="s">
        <v>579</v>
      </c>
      <c r="O1" s="5">
        <v>1</v>
      </c>
    </row>
    <row r="2" spans="1:15" s="10" customFormat="1" ht="30" customHeight="1">
      <c r="A2" s="523" t="s">
        <v>1219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5"/>
    </row>
    <row r="3" spans="1:15" s="10" customFormat="1" ht="13.5" customHeight="1">
      <c r="A3" s="281"/>
      <c r="B3" s="30" t="s">
        <v>1217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3"/>
    </row>
    <row r="4" spans="1:15" s="10" customFormat="1" ht="15.95" customHeight="1">
      <c r="A4" s="536" t="s">
        <v>6</v>
      </c>
      <c r="B4" s="539" t="s">
        <v>33</v>
      </c>
      <c r="C4" s="542" t="s">
        <v>8</v>
      </c>
      <c r="D4" s="526" t="s">
        <v>1213</v>
      </c>
      <c r="E4" s="527"/>
      <c r="F4" s="527"/>
      <c r="G4" s="527"/>
      <c r="H4" s="527"/>
      <c r="I4" s="528"/>
      <c r="J4" s="526" t="s">
        <v>1214</v>
      </c>
      <c r="K4" s="527"/>
      <c r="L4" s="532"/>
      <c r="M4" s="534" t="s">
        <v>1215</v>
      </c>
      <c r="N4" s="527"/>
      <c r="O4" s="528"/>
    </row>
    <row r="5" spans="1:15" s="10" customFormat="1" ht="15.95" customHeight="1">
      <c r="A5" s="537"/>
      <c r="B5" s="540"/>
      <c r="C5" s="543"/>
      <c r="D5" s="529"/>
      <c r="E5" s="530"/>
      <c r="F5" s="530"/>
      <c r="G5" s="530"/>
      <c r="H5" s="530"/>
      <c r="I5" s="531"/>
      <c r="J5" s="529"/>
      <c r="K5" s="530"/>
      <c r="L5" s="533"/>
      <c r="M5" s="535"/>
      <c r="N5" s="530"/>
      <c r="O5" s="531"/>
    </row>
    <row r="6" spans="1:15" s="3" customFormat="1" ht="15.95" customHeight="1">
      <c r="A6" s="538"/>
      <c r="B6" s="541"/>
      <c r="C6" s="544"/>
      <c r="D6" s="356" t="s">
        <v>4</v>
      </c>
      <c r="E6" s="304" t="s">
        <v>5</v>
      </c>
      <c r="F6" s="305"/>
      <c r="G6" s="306"/>
      <c r="H6" s="545"/>
      <c r="I6" s="546"/>
      <c r="J6" s="341" t="s">
        <v>4</v>
      </c>
      <c r="K6" s="304" t="s">
        <v>5</v>
      </c>
      <c r="L6" s="307"/>
      <c r="M6" s="308" t="s">
        <v>4</v>
      </c>
      <c r="N6" s="304" t="s">
        <v>5</v>
      </c>
      <c r="O6" s="342"/>
    </row>
    <row r="7" spans="1:15" s="16" customFormat="1" ht="11.1" customHeight="1">
      <c r="A7" s="11"/>
      <c r="B7" s="12"/>
      <c r="C7" s="244"/>
      <c r="D7" s="357"/>
      <c r="E7" s="13"/>
      <c r="F7" s="14"/>
      <c r="G7" s="15"/>
      <c r="I7" s="358"/>
      <c r="J7" s="343"/>
      <c r="K7" s="13"/>
      <c r="M7" s="234"/>
      <c r="N7" s="12"/>
      <c r="O7" s="344"/>
    </row>
    <row r="8" spans="1:15" s="16" customFormat="1" ht="11.1" customHeight="1">
      <c r="A8" s="385"/>
      <c r="B8" s="386"/>
      <c r="C8" s="244"/>
      <c r="D8" s="357"/>
      <c r="E8" s="13"/>
      <c r="F8" s="14"/>
      <c r="G8" s="15"/>
      <c r="I8" s="358"/>
      <c r="J8" s="343"/>
      <c r="K8" s="13"/>
      <c r="M8" s="234"/>
      <c r="N8" s="12"/>
      <c r="O8" s="344"/>
    </row>
    <row r="9" spans="1:15" s="16" customFormat="1" ht="11.1" customHeight="1">
      <c r="A9" s="387" t="s">
        <v>1111</v>
      </c>
      <c r="B9" s="388" t="s">
        <v>589</v>
      </c>
      <c r="C9" s="245"/>
      <c r="D9" s="359"/>
      <c r="E9" s="390"/>
      <c r="F9" s="17"/>
      <c r="G9" s="18"/>
      <c r="H9" s="19"/>
      <c r="I9" s="360"/>
      <c r="J9" s="343"/>
      <c r="K9" s="13"/>
      <c r="M9" s="234"/>
      <c r="N9" s="12"/>
      <c r="O9" s="344"/>
    </row>
    <row r="10" spans="1:15" s="16" customFormat="1" ht="11.1" customHeight="1">
      <c r="A10" s="11"/>
      <c r="B10" s="12"/>
      <c r="C10" s="244"/>
      <c r="D10" s="357"/>
      <c r="E10" s="13"/>
      <c r="F10" s="14"/>
      <c r="G10" s="15"/>
      <c r="I10" s="358"/>
      <c r="J10" s="331"/>
      <c r="K10" s="325"/>
      <c r="L10" s="326"/>
      <c r="M10" s="327"/>
      <c r="N10" s="325"/>
      <c r="O10" s="332"/>
    </row>
    <row r="11" spans="1:15" s="16" customFormat="1" ht="11.1" customHeight="1">
      <c r="A11" s="385"/>
      <c r="B11" s="386"/>
      <c r="C11" s="244"/>
      <c r="D11" s="357"/>
      <c r="E11" s="13"/>
      <c r="F11" s="14"/>
      <c r="G11" s="15"/>
      <c r="I11" s="358"/>
      <c r="J11" s="333"/>
      <c r="K11" s="24"/>
      <c r="L11" s="2"/>
      <c r="M11" s="236"/>
      <c r="N11" s="24"/>
      <c r="O11" s="334"/>
    </row>
    <row r="12" spans="1:15" s="16" customFormat="1" ht="11.1" customHeight="1">
      <c r="A12" s="387"/>
      <c r="B12" s="388" t="s">
        <v>747</v>
      </c>
      <c r="C12" s="245"/>
      <c r="D12" s="389"/>
      <c r="E12" s="390"/>
      <c r="F12" s="17"/>
      <c r="G12" s="18"/>
      <c r="H12" s="19"/>
      <c r="I12" s="360"/>
      <c r="J12" s="335"/>
      <c r="K12" s="22"/>
      <c r="L12" s="21"/>
      <c r="M12" s="250"/>
      <c r="N12" s="22"/>
      <c r="O12" s="336"/>
    </row>
    <row r="13" spans="1:15" s="16" customFormat="1" ht="11.1" customHeight="1">
      <c r="A13" s="11"/>
      <c r="B13" s="12"/>
      <c r="C13" s="244"/>
      <c r="D13" s="357"/>
      <c r="E13" s="13"/>
      <c r="F13" s="14"/>
      <c r="G13" s="15"/>
      <c r="I13" s="358"/>
      <c r="J13" s="337"/>
      <c r="K13" s="325"/>
      <c r="L13" s="239"/>
      <c r="M13" s="237"/>
      <c r="N13" s="325"/>
      <c r="O13" s="338"/>
    </row>
    <row r="14" spans="1:15" s="16" customFormat="1" ht="11.1" customHeight="1">
      <c r="A14" s="385"/>
      <c r="B14" s="386"/>
      <c r="C14" s="244"/>
      <c r="D14" s="357"/>
      <c r="E14" s="13"/>
      <c r="F14" s="14"/>
      <c r="G14" s="15"/>
      <c r="I14" s="358"/>
      <c r="J14" s="333"/>
      <c r="K14" s="24"/>
      <c r="L14" s="2"/>
      <c r="M14" s="236"/>
      <c r="N14" s="24"/>
      <c r="O14" s="334"/>
    </row>
    <row r="15" spans="1:15" s="16" customFormat="1" ht="11.1" customHeight="1">
      <c r="A15" s="387"/>
      <c r="B15" s="388" t="s">
        <v>748</v>
      </c>
      <c r="C15" s="245" t="s">
        <v>749</v>
      </c>
      <c r="D15" s="389">
        <v>176</v>
      </c>
      <c r="E15" s="390" t="s">
        <v>2</v>
      </c>
      <c r="F15" s="17"/>
      <c r="G15" s="18"/>
      <c r="H15" s="19"/>
      <c r="I15" s="360"/>
      <c r="J15" s="339">
        <v>50</v>
      </c>
      <c r="K15" s="22" t="s">
        <v>1220</v>
      </c>
      <c r="L15" s="336"/>
      <c r="M15" s="330">
        <v>126</v>
      </c>
      <c r="N15" s="22" t="s">
        <v>1220</v>
      </c>
      <c r="O15" s="336"/>
    </row>
    <row r="16" spans="1:15" s="16" customFormat="1" ht="11.1" customHeight="1">
      <c r="A16" s="11"/>
      <c r="B16" s="12"/>
      <c r="C16" s="244"/>
      <c r="D16" s="357"/>
      <c r="E16" s="13"/>
      <c r="F16" s="14"/>
      <c r="G16" s="15"/>
      <c r="I16" s="358"/>
      <c r="J16" s="337"/>
      <c r="K16" s="325"/>
      <c r="L16" s="239"/>
      <c r="M16" s="237"/>
      <c r="N16" s="325"/>
      <c r="O16" s="338"/>
    </row>
    <row r="17" spans="1:15" s="16" customFormat="1" ht="11.1" customHeight="1">
      <c r="A17" s="385"/>
      <c r="B17" s="386"/>
      <c r="C17" s="244"/>
      <c r="D17" s="357"/>
      <c r="E17" s="13"/>
      <c r="F17" s="14"/>
      <c r="G17" s="15"/>
      <c r="I17" s="358"/>
      <c r="J17" s="333"/>
      <c r="K17" s="24"/>
      <c r="L17" s="2"/>
      <c r="M17" s="236"/>
      <c r="N17" s="24"/>
      <c r="O17" s="334"/>
    </row>
    <row r="18" spans="1:15" s="16" customFormat="1" ht="11.1" customHeight="1">
      <c r="A18" s="387"/>
      <c r="B18" s="388" t="s">
        <v>748</v>
      </c>
      <c r="C18" s="245" t="s">
        <v>769</v>
      </c>
      <c r="D18" s="389">
        <v>13</v>
      </c>
      <c r="E18" s="390" t="s">
        <v>2</v>
      </c>
      <c r="F18" s="17"/>
      <c r="G18" s="18"/>
      <c r="H18" s="19"/>
      <c r="I18" s="360"/>
      <c r="J18" s="339">
        <v>13</v>
      </c>
      <c r="K18" s="22" t="s">
        <v>1220</v>
      </c>
      <c r="L18" s="336"/>
      <c r="M18" s="330"/>
      <c r="N18" s="22"/>
      <c r="O18" s="336"/>
    </row>
    <row r="19" spans="1:15" s="16" customFormat="1" ht="11.1" customHeight="1">
      <c r="A19" s="11"/>
      <c r="B19" s="12"/>
      <c r="C19" s="244"/>
      <c r="D19" s="357"/>
      <c r="E19" s="13"/>
      <c r="F19" s="14"/>
      <c r="G19" s="15"/>
      <c r="I19" s="358"/>
      <c r="J19" s="337"/>
      <c r="K19" s="325"/>
      <c r="L19" s="239"/>
      <c r="M19" s="237"/>
      <c r="N19" s="325"/>
      <c r="O19" s="338"/>
    </row>
    <row r="20" spans="1:15" s="16" customFormat="1" ht="11.1" customHeight="1">
      <c r="A20" s="385"/>
      <c r="B20" s="386"/>
      <c r="C20" s="244"/>
      <c r="D20" s="357"/>
      <c r="E20" s="13"/>
      <c r="F20" s="14"/>
      <c r="G20" s="15"/>
      <c r="I20" s="358"/>
      <c r="J20" s="333"/>
      <c r="K20" s="24"/>
      <c r="L20" s="2"/>
      <c r="M20" s="236"/>
      <c r="N20" s="24"/>
      <c r="O20" s="334"/>
    </row>
    <row r="21" spans="1:15" s="16" customFormat="1" ht="11.1" customHeight="1">
      <c r="A21" s="387"/>
      <c r="B21" s="388" t="s">
        <v>750</v>
      </c>
      <c r="C21" s="245" t="s">
        <v>751</v>
      </c>
      <c r="D21" s="389">
        <v>113</v>
      </c>
      <c r="E21" s="390" t="s">
        <v>2</v>
      </c>
      <c r="F21" s="17"/>
      <c r="G21" s="18"/>
      <c r="H21" s="19"/>
      <c r="I21" s="360"/>
      <c r="J21" s="339">
        <v>46</v>
      </c>
      <c r="K21" s="22" t="s">
        <v>1220</v>
      </c>
      <c r="L21" s="336"/>
      <c r="M21" s="330">
        <v>67</v>
      </c>
      <c r="N21" s="22" t="s">
        <v>1220</v>
      </c>
      <c r="O21" s="336"/>
    </row>
    <row r="22" spans="1:15" s="16" customFormat="1" ht="11.1" customHeight="1">
      <c r="A22" s="11"/>
      <c r="B22" s="12"/>
      <c r="C22" s="244"/>
      <c r="D22" s="357"/>
      <c r="E22" s="13"/>
      <c r="F22" s="14"/>
      <c r="G22" s="15"/>
      <c r="I22" s="358"/>
      <c r="J22" s="337"/>
      <c r="K22" s="325"/>
      <c r="L22" s="239"/>
      <c r="M22" s="237"/>
      <c r="N22" s="325"/>
      <c r="O22" s="338"/>
    </row>
    <row r="23" spans="1:15" s="16" customFormat="1" ht="11.1" customHeight="1">
      <c r="A23" s="385"/>
      <c r="B23" s="386"/>
      <c r="C23" s="244"/>
      <c r="D23" s="357"/>
      <c r="E23" s="13"/>
      <c r="F23" s="14"/>
      <c r="G23" s="15"/>
      <c r="I23" s="358"/>
      <c r="J23" s="333"/>
      <c r="K23" s="24"/>
      <c r="L23" s="2"/>
      <c r="M23" s="236"/>
      <c r="N23" s="24"/>
      <c r="O23" s="334"/>
    </row>
    <row r="24" spans="1:15" s="16" customFormat="1" ht="11.1" customHeight="1">
      <c r="A24" s="387"/>
      <c r="B24" s="388" t="s">
        <v>752</v>
      </c>
      <c r="C24" s="245" t="s">
        <v>753</v>
      </c>
      <c r="D24" s="389">
        <v>762</v>
      </c>
      <c r="E24" s="390" t="s">
        <v>2</v>
      </c>
      <c r="F24" s="17"/>
      <c r="G24" s="18"/>
      <c r="H24" s="19"/>
      <c r="I24" s="360"/>
      <c r="J24" s="339">
        <v>712</v>
      </c>
      <c r="K24" s="22" t="s">
        <v>1220</v>
      </c>
      <c r="L24" s="336"/>
      <c r="M24" s="330">
        <v>50</v>
      </c>
      <c r="N24" s="22" t="s">
        <v>1220</v>
      </c>
      <c r="O24" s="336"/>
    </row>
    <row r="25" spans="1:15" s="16" customFormat="1" ht="11.1" customHeight="1">
      <c r="A25" s="11"/>
      <c r="B25" s="12"/>
      <c r="C25" s="244"/>
      <c r="D25" s="357"/>
      <c r="E25" s="13"/>
      <c r="F25" s="14"/>
      <c r="G25" s="15"/>
      <c r="I25" s="358"/>
      <c r="J25" s="337"/>
      <c r="K25" s="325"/>
      <c r="L25" s="239"/>
      <c r="M25" s="237"/>
      <c r="N25" s="325"/>
      <c r="O25" s="338"/>
    </row>
    <row r="26" spans="1:15" s="16" customFormat="1" ht="11.1" customHeight="1">
      <c r="A26" s="385"/>
      <c r="B26" s="386"/>
      <c r="C26" s="244"/>
      <c r="D26" s="357"/>
      <c r="E26" s="13"/>
      <c r="F26" s="14"/>
      <c r="G26" s="15"/>
      <c r="I26" s="358"/>
      <c r="J26" s="333"/>
      <c r="K26" s="24"/>
      <c r="L26" s="2"/>
      <c r="M26" s="236"/>
      <c r="N26" s="24"/>
      <c r="O26" s="334"/>
    </row>
    <row r="27" spans="1:15" s="16" customFormat="1" ht="11.1" customHeight="1">
      <c r="A27" s="387"/>
      <c r="B27" s="388" t="s">
        <v>752</v>
      </c>
      <c r="C27" s="245" t="s">
        <v>754</v>
      </c>
      <c r="D27" s="389">
        <v>20</v>
      </c>
      <c r="E27" s="390" t="s">
        <v>2</v>
      </c>
      <c r="F27" s="17"/>
      <c r="G27" s="18"/>
      <c r="H27" s="19"/>
      <c r="I27" s="360"/>
      <c r="J27" s="339"/>
      <c r="K27" s="22"/>
      <c r="L27" s="336"/>
      <c r="M27" s="330">
        <v>20</v>
      </c>
      <c r="N27" s="22" t="s">
        <v>1220</v>
      </c>
      <c r="O27" s="336"/>
    </row>
    <row r="28" spans="1:15" s="16" customFormat="1" ht="11.1" customHeight="1">
      <c r="A28" s="11"/>
      <c r="B28" s="12"/>
      <c r="C28" s="244"/>
      <c r="D28" s="357"/>
      <c r="E28" s="13"/>
      <c r="F28" s="14"/>
      <c r="G28" s="15"/>
      <c r="I28" s="358"/>
      <c r="J28" s="337"/>
      <c r="K28" s="325"/>
      <c r="L28" s="239"/>
      <c r="M28" s="237"/>
      <c r="N28" s="325"/>
      <c r="O28" s="338"/>
    </row>
    <row r="29" spans="1:15" s="16" customFormat="1" ht="11.1" customHeight="1">
      <c r="A29" s="385"/>
      <c r="B29" s="386"/>
      <c r="C29" s="244"/>
      <c r="D29" s="357"/>
      <c r="E29" s="13"/>
      <c r="F29" s="14"/>
      <c r="G29" s="15"/>
      <c r="I29" s="358"/>
      <c r="J29" s="333"/>
      <c r="K29" s="24"/>
      <c r="L29" s="2"/>
      <c r="M29" s="236"/>
      <c r="N29" s="24"/>
      <c r="O29" s="334"/>
    </row>
    <row r="30" spans="1:15" s="16" customFormat="1" ht="11.1" customHeight="1">
      <c r="A30" s="387"/>
      <c r="B30" s="388" t="s">
        <v>707</v>
      </c>
      <c r="C30" s="245"/>
      <c r="D30" s="389"/>
      <c r="E30" s="390"/>
      <c r="F30" s="17"/>
      <c r="G30" s="18"/>
      <c r="H30" s="19"/>
      <c r="I30" s="360"/>
      <c r="J30" s="335"/>
      <c r="K30" s="22"/>
      <c r="L30" s="336"/>
      <c r="M30" s="250"/>
      <c r="N30" s="22"/>
      <c r="O30" s="336"/>
    </row>
    <row r="31" spans="1:15" s="16" customFormat="1" ht="11.1" customHeight="1">
      <c r="A31" s="11"/>
      <c r="B31" s="12"/>
      <c r="C31" s="244"/>
      <c r="D31" s="357"/>
      <c r="E31" s="13"/>
      <c r="F31" s="14"/>
      <c r="G31" s="15"/>
      <c r="I31" s="358"/>
      <c r="J31" s="337"/>
      <c r="K31" s="325"/>
      <c r="L31" s="239"/>
      <c r="M31" s="237"/>
      <c r="N31" s="325"/>
      <c r="O31" s="338"/>
    </row>
    <row r="32" spans="1:15" s="16" customFormat="1" ht="11.1" customHeight="1">
      <c r="A32" s="385"/>
      <c r="B32" s="386"/>
      <c r="C32" s="244"/>
      <c r="D32" s="357"/>
      <c r="E32" s="13"/>
      <c r="F32" s="14"/>
      <c r="G32" s="15"/>
      <c r="I32" s="358"/>
      <c r="J32" s="333"/>
      <c r="K32" s="24"/>
      <c r="L32" s="2"/>
      <c r="M32" s="236"/>
      <c r="N32" s="24"/>
      <c r="O32" s="334"/>
    </row>
    <row r="33" spans="1:15" s="16" customFormat="1" ht="11.1" customHeight="1">
      <c r="A33" s="387"/>
      <c r="B33" s="388" t="s">
        <v>641</v>
      </c>
      <c r="C33" s="245" t="s">
        <v>642</v>
      </c>
      <c r="D33" s="389">
        <v>762</v>
      </c>
      <c r="E33" s="390" t="s">
        <v>2</v>
      </c>
      <c r="F33" s="17"/>
      <c r="G33" s="18"/>
      <c r="H33" s="19"/>
      <c r="I33" s="360"/>
      <c r="J33" s="335">
        <v>712</v>
      </c>
      <c r="K33" s="22" t="s">
        <v>1220</v>
      </c>
      <c r="L33" s="336"/>
      <c r="M33" s="250">
        <v>50</v>
      </c>
      <c r="N33" s="22" t="s">
        <v>1220</v>
      </c>
      <c r="O33" s="336"/>
    </row>
    <row r="34" spans="1:15" s="16" customFormat="1" ht="11.1" customHeight="1">
      <c r="A34" s="11"/>
      <c r="B34" s="12"/>
      <c r="C34" s="244"/>
      <c r="D34" s="357"/>
      <c r="E34" s="13"/>
      <c r="F34" s="14"/>
      <c r="G34" s="15"/>
      <c r="I34" s="358"/>
      <c r="J34" s="337"/>
      <c r="K34" s="325"/>
      <c r="L34" s="239"/>
      <c r="M34" s="237"/>
      <c r="N34" s="325"/>
      <c r="O34" s="338"/>
    </row>
    <row r="35" spans="1:15" s="16" customFormat="1" ht="11.1" customHeight="1">
      <c r="A35" s="385"/>
      <c r="B35" s="386"/>
      <c r="C35" s="244"/>
      <c r="D35" s="357"/>
      <c r="E35" s="13"/>
      <c r="F35" s="14"/>
      <c r="G35" s="15"/>
      <c r="I35" s="358"/>
      <c r="J35" s="333"/>
      <c r="K35" s="24"/>
      <c r="L35" s="2"/>
      <c r="M35" s="236"/>
      <c r="N35" s="24"/>
      <c r="O35" s="334"/>
    </row>
    <row r="36" spans="1:15" s="16" customFormat="1" ht="11.1" customHeight="1">
      <c r="A36" s="387"/>
      <c r="B36" s="388" t="s">
        <v>641</v>
      </c>
      <c r="C36" s="245" t="s">
        <v>755</v>
      </c>
      <c r="D36" s="389">
        <v>20</v>
      </c>
      <c r="E36" s="390" t="s">
        <v>2</v>
      </c>
      <c r="F36" s="17"/>
      <c r="G36" s="18"/>
      <c r="H36" s="19"/>
      <c r="I36" s="360"/>
      <c r="J36" s="335"/>
      <c r="K36" s="22"/>
      <c r="L36" s="336"/>
      <c r="M36" s="250">
        <v>20</v>
      </c>
      <c r="N36" s="22" t="s">
        <v>1220</v>
      </c>
      <c r="O36" s="336"/>
    </row>
    <row r="37" spans="1:15" s="16" customFormat="1" ht="11.1" customHeight="1">
      <c r="A37" s="11"/>
      <c r="B37" s="12"/>
      <c r="C37" s="244"/>
      <c r="D37" s="357"/>
      <c r="E37" s="13"/>
      <c r="F37" s="14"/>
      <c r="G37" s="15"/>
      <c r="I37" s="358"/>
      <c r="J37" s="337"/>
      <c r="K37" s="325"/>
      <c r="L37" s="239"/>
      <c r="M37" s="237"/>
      <c r="N37" s="325"/>
      <c r="O37" s="338"/>
    </row>
    <row r="38" spans="1:15" s="16" customFormat="1" ht="11.1" customHeight="1">
      <c r="A38" s="385"/>
      <c r="B38" s="386"/>
      <c r="C38" s="244"/>
      <c r="D38" s="357"/>
      <c r="E38" s="13"/>
      <c r="F38" s="14"/>
      <c r="G38" s="15"/>
      <c r="I38" s="358"/>
      <c r="J38" s="333"/>
      <c r="K38" s="24"/>
      <c r="L38" s="2"/>
      <c r="M38" s="236"/>
      <c r="N38" s="24"/>
      <c r="O38" s="334"/>
    </row>
    <row r="39" spans="1:15" s="16" customFormat="1" ht="11.1" customHeight="1">
      <c r="A39" s="387"/>
      <c r="B39" s="388" t="s">
        <v>756</v>
      </c>
      <c r="C39" s="245" t="s">
        <v>757</v>
      </c>
      <c r="D39" s="389">
        <v>176</v>
      </c>
      <c r="E39" s="390" t="s">
        <v>2</v>
      </c>
      <c r="F39" s="17"/>
      <c r="G39" s="18"/>
      <c r="H39" s="19"/>
      <c r="I39" s="360"/>
      <c r="J39" s="335">
        <v>50</v>
      </c>
      <c r="K39" s="22" t="s">
        <v>1220</v>
      </c>
      <c r="L39" s="336"/>
      <c r="M39" s="250">
        <v>126</v>
      </c>
      <c r="N39" s="22" t="s">
        <v>1220</v>
      </c>
      <c r="O39" s="336"/>
    </row>
    <row r="40" spans="1:15" s="16" customFormat="1" ht="11.1" customHeight="1">
      <c r="A40" s="11"/>
      <c r="B40" s="12"/>
      <c r="C40" s="244"/>
      <c r="D40" s="357"/>
      <c r="E40" s="13"/>
      <c r="F40" s="14"/>
      <c r="G40" s="15"/>
      <c r="I40" s="358"/>
      <c r="J40" s="337"/>
      <c r="K40" s="325"/>
      <c r="L40" s="239"/>
      <c r="M40" s="237"/>
      <c r="N40" s="325"/>
      <c r="O40" s="338"/>
    </row>
    <row r="41" spans="1:15" s="16" customFormat="1" ht="11.1" customHeight="1">
      <c r="A41" s="385"/>
      <c r="B41" s="386"/>
      <c r="C41" s="244"/>
      <c r="D41" s="357"/>
      <c r="E41" s="13"/>
      <c r="F41" s="14"/>
      <c r="G41" s="15"/>
      <c r="I41" s="358"/>
      <c r="J41" s="333"/>
      <c r="K41" s="24"/>
      <c r="L41" s="2"/>
      <c r="M41" s="236"/>
      <c r="N41" s="24"/>
      <c r="O41" s="334"/>
    </row>
    <row r="42" spans="1:15" s="16" customFormat="1" ht="11.1" customHeight="1">
      <c r="A42" s="387"/>
      <c r="B42" s="388" t="s">
        <v>756</v>
      </c>
      <c r="C42" s="245" t="s">
        <v>758</v>
      </c>
      <c r="D42" s="389">
        <v>113</v>
      </c>
      <c r="E42" s="390" t="s">
        <v>2</v>
      </c>
      <c r="F42" s="17"/>
      <c r="G42" s="18"/>
      <c r="H42" s="19"/>
      <c r="I42" s="360"/>
      <c r="J42" s="335">
        <v>46</v>
      </c>
      <c r="K42" s="22" t="s">
        <v>1220</v>
      </c>
      <c r="L42" s="336"/>
      <c r="M42" s="250">
        <v>67</v>
      </c>
      <c r="N42" s="22" t="s">
        <v>1220</v>
      </c>
      <c r="O42" s="336"/>
    </row>
    <row r="43" spans="1:15" s="16" customFormat="1" ht="11.1" customHeight="1">
      <c r="A43" s="11"/>
      <c r="B43" s="12"/>
      <c r="C43" s="244"/>
      <c r="D43" s="357"/>
      <c r="E43" s="13"/>
      <c r="F43" s="14"/>
      <c r="G43" s="15"/>
      <c r="I43" s="358"/>
      <c r="J43" s="337"/>
      <c r="K43" s="325"/>
      <c r="L43" s="239"/>
      <c r="M43" s="237"/>
      <c r="N43" s="325"/>
      <c r="O43" s="338"/>
    </row>
    <row r="44" spans="1:15" s="16" customFormat="1" ht="11.1" customHeight="1">
      <c r="A44" s="385"/>
      <c r="B44" s="386"/>
      <c r="C44" s="244"/>
      <c r="D44" s="357"/>
      <c r="E44" s="13"/>
      <c r="F44" s="14"/>
      <c r="G44" s="15"/>
      <c r="I44" s="358"/>
      <c r="J44" s="333"/>
      <c r="K44" s="24"/>
      <c r="L44" s="2"/>
      <c r="M44" s="236"/>
      <c r="N44" s="24"/>
      <c r="O44" s="334"/>
    </row>
    <row r="45" spans="1:15" s="16" customFormat="1" ht="11.1" customHeight="1">
      <c r="A45" s="387"/>
      <c r="B45" s="388" t="s">
        <v>756</v>
      </c>
      <c r="C45" s="245" t="s">
        <v>605</v>
      </c>
      <c r="D45" s="389">
        <v>799</v>
      </c>
      <c r="E45" s="390" t="s">
        <v>2</v>
      </c>
      <c r="F45" s="17"/>
      <c r="G45" s="18"/>
      <c r="H45" s="19"/>
      <c r="I45" s="360"/>
      <c r="J45" s="335">
        <v>315</v>
      </c>
      <c r="K45" s="22" t="s">
        <v>1220</v>
      </c>
      <c r="L45" s="336"/>
      <c r="M45" s="250">
        <v>484</v>
      </c>
      <c r="N45" s="22" t="s">
        <v>1220</v>
      </c>
      <c r="O45" s="336"/>
    </row>
    <row r="46" spans="1:15" s="16" customFormat="1" ht="11.1" customHeight="1">
      <c r="A46" s="11"/>
      <c r="B46" s="12"/>
      <c r="C46" s="244"/>
      <c r="D46" s="357"/>
      <c r="E46" s="13"/>
      <c r="F46" s="14"/>
      <c r="G46" s="15"/>
      <c r="I46" s="358"/>
      <c r="J46" s="337"/>
      <c r="K46" s="325"/>
      <c r="L46" s="239"/>
      <c r="M46" s="237"/>
      <c r="N46" s="325"/>
      <c r="O46" s="338"/>
    </row>
    <row r="47" spans="1:15" s="16" customFormat="1" ht="11.1" customHeight="1">
      <c r="A47" s="385"/>
      <c r="B47" s="386"/>
      <c r="C47" s="244"/>
      <c r="D47" s="357"/>
      <c r="E47" s="13"/>
      <c r="F47" s="14"/>
      <c r="G47" s="15"/>
      <c r="I47" s="358"/>
      <c r="J47" s="333"/>
      <c r="K47" s="24"/>
      <c r="L47" s="2"/>
      <c r="M47" s="236"/>
      <c r="N47" s="24"/>
      <c r="O47" s="334"/>
    </row>
    <row r="48" spans="1:15" s="16" customFormat="1" ht="11.1" customHeight="1">
      <c r="A48" s="387"/>
      <c r="B48" s="388" t="s">
        <v>759</v>
      </c>
      <c r="C48" s="245" t="s">
        <v>760</v>
      </c>
      <c r="D48" s="389">
        <v>731</v>
      </c>
      <c r="E48" s="390" t="s">
        <v>2</v>
      </c>
      <c r="F48" s="17"/>
      <c r="G48" s="18"/>
      <c r="H48" s="19"/>
      <c r="I48" s="360"/>
      <c r="J48" s="335">
        <v>692</v>
      </c>
      <c r="K48" s="22" t="s">
        <v>1220</v>
      </c>
      <c r="L48" s="336"/>
      <c r="M48" s="240">
        <v>39</v>
      </c>
      <c r="N48" s="22" t="s">
        <v>1220</v>
      </c>
      <c r="O48" s="336"/>
    </row>
    <row r="49" spans="1:15" s="16" customFormat="1" ht="11.1" customHeight="1">
      <c r="A49" s="11"/>
      <c r="B49" s="12"/>
      <c r="C49" s="244"/>
      <c r="D49" s="357"/>
      <c r="E49" s="13"/>
      <c r="F49" s="14"/>
      <c r="G49" s="15"/>
      <c r="I49" s="358"/>
      <c r="J49" s="346"/>
      <c r="K49" s="325"/>
      <c r="L49" s="239"/>
      <c r="M49" s="237"/>
      <c r="N49" s="325"/>
      <c r="O49" s="338"/>
    </row>
    <row r="50" spans="1:15" s="16" customFormat="1" ht="11.1" customHeight="1">
      <c r="A50" s="385"/>
      <c r="B50" s="386"/>
      <c r="C50" s="244"/>
      <c r="D50" s="357"/>
      <c r="E50" s="13"/>
      <c r="F50" s="14"/>
      <c r="G50" s="15"/>
      <c r="I50" s="358"/>
      <c r="J50" s="347"/>
      <c r="K50" s="24"/>
      <c r="L50" s="2"/>
      <c r="M50" s="236"/>
      <c r="N50" s="24"/>
      <c r="O50" s="334"/>
    </row>
    <row r="51" spans="1:15" s="16" customFormat="1" ht="11.1" customHeight="1">
      <c r="A51" s="387"/>
      <c r="B51" s="388" t="s">
        <v>759</v>
      </c>
      <c r="C51" s="245" t="s">
        <v>761</v>
      </c>
      <c r="D51" s="389">
        <v>72</v>
      </c>
      <c r="E51" s="390" t="s">
        <v>2</v>
      </c>
      <c r="F51" s="17"/>
      <c r="G51" s="18"/>
      <c r="H51" s="19"/>
      <c r="I51" s="360"/>
      <c r="J51" s="348">
        <v>61</v>
      </c>
      <c r="K51" s="22" t="s">
        <v>1220</v>
      </c>
      <c r="L51" s="336"/>
      <c r="M51" s="240">
        <v>11</v>
      </c>
      <c r="N51" s="22" t="s">
        <v>1220</v>
      </c>
      <c r="O51" s="336"/>
    </row>
    <row r="52" spans="1:15" s="16" customFormat="1" ht="11.1" customHeight="1">
      <c r="A52" s="11"/>
      <c r="B52" s="12"/>
      <c r="C52" s="244"/>
      <c r="D52" s="357"/>
      <c r="E52" s="13"/>
      <c r="F52" s="14"/>
      <c r="G52" s="15"/>
      <c r="I52" s="358"/>
      <c r="J52" s="346"/>
      <c r="K52" s="325"/>
      <c r="L52" s="239"/>
      <c r="M52" s="237"/>
      <c r="N52" s="325"/>
      <c r="O52" s="338"/>
    </row>
    <row r="53" spans="1:15" s="16" customFormat="1" ht="11.1" customHeight="1">
      <c r="A53" s="385"/>
      <c r="B53" s="386"/>
      <c r="C53" s="244"/>
      <c r="D53" s="357"/>
      <c r="E53" s="13"/>
      <c r="F53" s="14"/>
      <c r="G53" s="15"/>
      <c r="I53" s="358"/>
      <c r="J53" s="347"/>
      <c r="K53" s="24"/>
      <c r="L53" s="2"/>
      <c r="M53" s="236"/>
      <c r="N53" s="24"/>
      <c r="O53" s="334"/>
    </row>
    <row r="54" spans="1:15" s="16" customFormat="1" ht="11.1" customHeight="1">
      <c r="A54" s="387"/>
      <c r="B54" s="388" t="s">
        <v>759</v>
      </c>
      <c r="C54" s="245" t="s">
        <v>771</v>
      </c>
      <c r="D54" s="389">
        <v>13</v>
      </c>
      <c r="E54" s="390" t="s">
        <v>2</v>
      </c>
      <c r="F54" s="17"/>
      <c r="G54" s="18"/>
      <c r="H54" s="19"/>
      <c r="I54" s="360"/>
      <c r="J54" s="348">
        <v>13</v>
      </c>
      <c r="K54" s="22" t="s">
        <v>1220</v>
      </c>
      <c r="L54" s="336"/>
      <c r="M54" s="240"/>
      <c r="N54" s="22"/>
      <c r="O54" s="336"/>
    </row>
    <row r="55" spans="1:15" s="16" customFormat="1" ht="11.1" customHeight="1">
      <c r="A55" s="11"/>
      <c r="B55" s="12"/>
      <c r="C55" s="244"/>
      <c r="D55" s="357"/>
      <c r="E55" s="13"/>
      <c r="F55" s="14"/>
      <c r="G55" s="15"/>
      <c r="I55" s="358"/>
      <c r="J55" s="346"/>
      <c r="K55" s="325"/>
      <c r="L55" s="239"/>
      <c r="M55" s="237"/>
      <c r="N55" s="325"/>
      <c r="O55" s="338"/>
    </row>
    <row r="56" spans="1:15" s="16" customFormat="1" ht="11.1" customHeight="1">
      <c r="A56" s="385"/>
      <c r="B56" s="386"/>
      <c r="C56" s="244"/>
      <c r="D56" s="357"/>
      <c r="E56" s="13"/>
      <c r="F56" s="14"/>
      <c r="G56" s="15"/>
      <c r="I56" s="358"/>
      <c r="J56" s="347"/>
      <c r="K56" s="24"/>
      <c r="L56" s="2"/>
      <c r="M56" s="236"/>
      <c r="N56" s="24"/>
      <c r="O56" s="334"/>
    </row>
    <row r="57" spans="1:15" s="16" customFormat="1" ht="11.1" customHeight="1">
      <c r="A57" s="387"/>
      <c r="B57" s="388" t="s">
        <v>759</v>
      </c>
      <c r="C57" s="245" t="s">
        <v>770</v>
      </c>
      <c r="D57" s="389">
        <v>61</v>
      </c>
      <c r="E57" s="390" t="s">
        <v>2</v>
      </c>
      <c r="F57" s="17"/>
      <c r="G57" s="18"/>
      <c r="H57" s="19"/>
      <c r="I57" s="360"/>
      <c r="J57" s="348">
        <v>61</v>
      </c>
      <c r="K57" s="22" t="s">
        <v>1220</v>
      </c>
      <c r="L57" s="336"/>
      <c r="M57" s="240"/>
      <c r="N57" s="22"/>
      <c r="O57" s="336"/>
    </row>
    <row r="58" spans="1:15" s="16" customFormat="1" ht="11.1" customHeight="1">
      <c r="A58" s="11"/>
      <c r="B58" s="12"/>
      <c r="C58" s="244"/>
      <c r="D58" s="357"/>
      <c r="E58" s="13"/>
      <c r="F58" s="14"/>
      <c r="G58" s="15"/>
      <c r="I58" s="358"/>
      <c r="J58" s="346"/>
      <c r="K58" s="325"/>
      <c r="L58" s="239"/>
      <c r="M58" s="237"/>
      <c r="N58" s="325"/>
      <c r="O58" s="338"/>
    </row>
    <row r="59" spans="1:15" s="16" customFormat="1" ht="11.1" customHeight="1">
      <c r="A59" s="385"/>
      <c r="B59" s="386"/>
      <c r="C59" s="244"/>
      <c r="D59" s="357"/>
      <c r="E59" s="13"/>
      <c r="F59" s="14"/>
      <c r="G59" s="15"/>
      <c r="I59" s="358"/>
      <c r="J59" s="347"/>
      <c r="K59" s="24"/>
      <c r="L59" s="2"/>
      <c r="M59" s="236"/>
      <c r="N59" s="24"/>
      <c r="O59" s="334"/>
    </row>
    <row r="60" spans="1:15" s="16" customFormat="1" ht="11.1" customHeight="1">
      <c r="A60" s="387"/>
      <c r="B60" s="388" t="s">
        <v>762</v>
      </c>
      <c r="C60" s="245" t="s">
        <v>763</v>
      </c>
      <c r="D60" s="389">
        <v>20</v>
      </c>
      <c r="E60" s="390" t="s">
        <v>2</v>
      </c>
      <c r="F60" s="17"/>
      <c r="G60" s="18"/>
      <c r="H60" s="19"/>
      <c r="I60" s="360"/>
      <c r="J60" s="348"/>
      <c r="K60" s="22"/>
      <c r="L60" s="336"/>
      <c r="M60" s="240">
        <v>20</v>
      </c>
      <c r="N60" s="22" t="s">
        <v>1220</v>
      </c>
      <c r="O60" s="336"/>
    </row>
    <row r="61" spans="1:15" s="16" customFormat="1" ht="11.1" customHeight="1">
      <c r="A61" s="11"/>
      <c r="B61" s="12"/>
      <c r="C61" s="244"/>
      <c r="D61" s="357"/>
      <c r="E61" s="13"/>
      <c r="F61" s="14"/>
      <c r="G61" s="15"/>
      <c r="I61" s="358"/>
      <c r="J61" s="346"/>
      <c r="K61" s="325"/>
      <c r="L61" s="239"/>
      <c r="M61" s="237"/>
      <c r="N61" s="325"/>
      <c r="O61" s="338"/>
    </row>
    <row r="62" spans="1:15" s="16" customFormat="1" ht="11.1" customHeight="1">
      <c r="A62" s="385"/>
      <c r="B62" s="386"/>
      <c r="C62" s="244"/>
      <c r="D62" s="357"/>
      <c r="E62" s="13"/>
      <c r="F62" s="14"/>
      <c r="G62" s="15"/>
      <c r="I62" s="358"/>
      <c r="J62" s="347"/>
      <c r="K62" s="24"/>
      <c r="L62" s="2"/>
      <c r="M62" s="236"/>
      <c r="N62" s="24"/>
      <c r="O62" s="334"/>
    </row>
    <row r="63" spans="1:15" s="16" customFormat="1" ht="11.1" customHeight="1">
      <c r="A63" s="387"/>
      <c r="B63" s="388" t="s">
        <v>713</v>
      </c>
      <c r="C63" s="245"/>
      <c r="D63" s="389"/>
      <c r="E63" s="390"/>
      <c r="F63" s="17"/>
      <c r="G63" s="18"/>
      <c r="H63" s="19"/>
      <c r="I63" s="360"/>
      <c r="J63" s="348"/>
      <c r="K63" s="22"/>
      <c r="L63" s="336"/>
      <c r="M63" s="240"/>
      <c r="N63" s="22"/>
      <c r="O63" s="336"/>
    </row>
    <row r="64" spans="1:15" s="16" customFormat="1" ht="11.1" customHeight="1">
      <c r="A64" s="11"/>
      <c r="B64" s="12"/>
      <c r="C64" s="244"/>
      <c r="D64" s="357"/>
      <c r="E64" s="13"/>
      <c r="F64" s="14"/>
      <c r="G64" s="15"/>
      <c r="I64" s="358"/>
      <c r="J64" s="346"/>
      <c r="K64" s="325"/>
      <c r="L64" s="239"/>
      <c r="M64" s="237"/>
      <c r="N64" s="325"/>
      <c r="O64" s="338"/>
    </row>
    <row r="65" spans="1:15" s="16" customFormat="1" ht="11.1" customHeight="1">
      <c r="A65" s="385"/>
      <c r="B65" s="386"/>
      <c r="C65" s="244"/>
      <c r="D65" s="357"/>
      <c r="E65" s="13"/>
      <c r="F65" s="14"/>
      <c r="G65" s="15"/>
      <c r="I65" s="358"/>
      <c r="J65" s="347"/>
      <c r="K65" s="24"/>
      <c r="L65" s="2"/>
      <c r="M65" s="236"/>
      <c r="N65" s="24"/>
      <c r="O65" s="334"/>
    </row>
    <row r="66" spans="1:15" s="16" customFormat="1" ht="11.1" customHeight="1">
      <c r="A66" s="387"/>
      <c r="B66" s="388" t="s">
        <v>764</v>
      </c>
      <c r="C66" s="245" t="s">
        <v>1184</v>
      </c>
      <c r="D66" s="389">
        <v>44</v>
      </c>
      <c r="E66" s="390" t="s">
        <v>740</v>
      </c>
      <c r="F66" s="17"/>
      <c r="G66" s="18"/>
      <c r="H66" s="19"/>
      <c r="I66" s="360"/>
      <c r="J66" s="348">
        <v>17</v>
      </c>
      <c r="K66" s="22" t="s">
        <v>465</v>
      </c>
      <c r="L66" s="336"/>
      <c r="M66" s="240">
        <v>27</v>
      </c>
      <c r="N66" s="22" t="s">
        <v>465</v>
      </c>
      <c r="O66" s="336"/>
    </row>
    <row r="67" spans="1:15" s="16" customFormat="1" ht="11.1" customHeight="1">
      <c r="A67" s="11"/>
      <c r="B67" s="12"/>
      <c r="C67" s="244"/>
      <c r="D67" s="357"/>
      <c r="E67" s="13"/>
      <c r="F67" s="14"/>
      <c r="G67" s="15"/>
      <c r="I67" s="358"/>
      <c r="J67" s="346"/>
      <c r="K67" s="325"/>
      <c r="L67" s="239"/>
      <c r="M67" s="237"/>
      <c r="N67" s="325"/>
      <c r="O67" s="338"/>
    </row>
    <row r="68" spans="1:15" s="16" customFormat="1" ht="11.1" customHeight="1">
      <c r="A68" s="385"/>
      <c r="B68" s="386"/>
      <c r="C68" s="244"/>
      <c r="D68" s="357"/>
      <c r="E68" s="13"/>
      <c r="F68" s="14"/>
      <c r="G68" s="15"/>
      <c r="I68" s="358"/>
      <c r="J68" s="347"/>
      <c r="K68" s="24"/>
      <c r="L68" s="2"/>
      <c r="M68" s="236"/>
      <c r="N68" s="24"/>
      <c r="O68" s="334"/>
    </row>
    <row r="69" spans="1:15" s="16" customFormat="1" ht="11.1" customHeight="1">
      <c r="A69" s="387"/>
      <c r="B69" s="388" t="s">
        <v>765</v>
      </c>
      <c r="C69" s="245" t="s">
        <v>768</v>
      </c>
      <c r="D69" s="389">
        <v>44</v>
      </c>
      <c r="E69" s="390" t="s">
        <v>740</v>
      </c>
      <c r="F69" s="17"/>
      <c r="G69" s="18"/>
      <c r="H69" s="19"/>
      <c r="I69" s="360"/>
      <c r="J69" s="348">
        <v>17</v>
      </c>
      <c r="K69" s="22" t="s">
        <v>465</v>
      </c>
      <c r="L69" s="336"/>
      <c r="M69" s="240">
        <v>27</v>
      </c>
      <c r="N69" s="22" t="s">
        <v>465</v>
      </c>
      <c r="O69" s="336"/>
    </row>
    <row r="70" spans="1:15" s="16" customFormat="1" ht="11.1" customHeight="1">
      <c r="A70" s="11"/>
      <c r="B70" s="12"/>
      <c r="C70" s="244"/>
      <c r="D70" s="357"/>
      <c r="E70" s="13"/>
      <c r="F70" s="14"/>
      <c r="G70" s="15"/>
      <c r="I70" s="358"/>
      <c r="J70" s="346"/>
      <c r="K70" s="325"/>
      <c r="L70" s="239"/>
      <c r="M70" s="237"/>
      <c r="N70" s="325"/>
      <c r="O70" s="338"/>
    </row>
    <row r="71" spans="1:15" s="16" customFormat="1" ht="11.1" customHeight="1">
      <c r="A71" s="385"/>
      <c r="B71" s="386"/>
      <c r="C71" s="244"/>
      <c r="D71" s="357"/>
      <c r="E71" s="13"/>
      <c r="F71" s="14"/>
      <c r="G71" s="15"/>
      <c r="I71" s="358"/>
      <c r="J71" s="347"/>
      <c r="K71" s="24"/>
      <c r="L71" s="2"/>
      <c r="M71" s="236"/>
      <c r="N71" s="24"/>
      <c r="O71" s="334"/>
    </row>
    <row r="72" spans="1:15" s="16" customFormat="1" ht="10.9" customHeight="1">
      <c r="A72" s="387"/>
      <c r="B72" s="388" t="s">
        <v>766</v>
      </c>
      <c r="C72" s="245" t="s">
        <v>767</v>
      </c>
      <c r="D72" s="389">
        <v>56</v>
      </c>
      <c r="E72" s="390" t="s">
        <v>539</v>
      </c>
      <c r="F72" s="17"/>
      <c r="G72" s="18"/>
      <c r="H72" s="19"/>
      <c r="I72" s="360"/>
      <c r="J72" s="348">
        <v>47</v>
      </c>
      <c r="K72" s="22" t="s">
        <v>1221</v>
      </c>
      <c r="L72" s="336"/>
      <c r="M72" s="240">
        <v>9</v>
      </c>
      <c r="N72" s="22" t="s">
        <v>1221</v>
      </c>
      <c r="O72" s="336"/>
    </row>
    <row r="73" spans="1:15" s="16" customFormat="1" ht="10.9" customHeight="1">
      <c r="A73" s="11"/>
      <c r="B73" s="12"/>
      <c r="C73" s="244"/>
      <c r="D73" s="357"/>
      <c r="E73" s="13"/>
      <c r="F73" s="14"/>
      <c r="G73" s="15"/>
      <c r="I73" s="358"/>
      <c r="J73" s="346"/>
      <c r="K73" s="325"/>
      <c r="L73" s="239"/>
      <c r="M73" s="237"/>
      <c r="N73" s="325"/>
      <c r="O73" s="338"/>
    </row>
    <row r="74" spans="1:15" s="16" customFormat="1" ht="10.9" customHeight="1">
      <c r="A74" s="385"/>
      <c r="B74" s="386"/>
      <c r="C74" s="244"/>
      <c r="D74" s="357"/>
      <c r="E74" s="13"/>
      <c r="F74" s="14"/>
      <c r="G74" s="15"/>
      <c r="I74" s="358"/>
      <c r="J74" s="347"/>
      <c r="K74" s="24"/>
      <c r="L74" s="2"/>
      <c r="M74" s="236"/>
      <c r="N74" s="24"/>
      <c r="O74" s="334"/>
    </row>
    <row r="75" spans="1:15" s="16" customFormat="1" ht="10.9" customHeight="1">
      <c r="A75" s="387"/>
      <c r="B75" s="388" t="s">
        <v>1180</v>
      </c>
      <c r="C75" s="245"/>
      <c r="D75" s="389"/>
      <c r="E75" s="390"/>
      <c r="F75" s="17"/>
      <c r="G75" s="18"/>
      <c r="H75" s="19"/>
      <c r="I75" s="360"/>
      <c r="J75" s="348"/>
      <c r="K75" s="22"/>
      <c r="L75" s="336"/>
      <c r="M75" s="240"/>
      <c r="N75" s="22"/>
      <c r="O75" s="336"/>
    </row>
    <row r="76" spans="1:15" s="16" customFormat="1" ht="11.1" customHeight="1">
      <c r="A76" s="11"/>
      <c r="B76" s="12"/>
      <c r="C76" s="244" t="s">
        <v>1136</v>
      </c>
      <c r="D76" s="357"/>
      <c r="E76" s="13"/>
      <c r="F76" s="14"/>
      <c r="G76" s="15"/>
      <c r="I76" s="358"/>
      <c r="J76" s="346" t="s">
        <v>1076</v>
      </c>
      <c r="K76" s="325"/>
      <c r="L76" s="239"/>
      <c r="M76" s="346" t="s">
        <v>1076</v>
      </c>
      <c r="N76" s="325"/>
      <c r="O76" s="338"/>
    </row>
    <row r="77" spans="1:15" s="16" customFormat="1" ht="11.1" customHeight="1">
      <c r="A77" s="385"/>
      <c r="B77" s="386" t="s">
        <v>1137</v>
      </c>
      <c r="C77" s="244" t="s">
        <v>1138</v>
      </c>
      <c r="D77" s="357"/>
      <c r="E77" s="13"/>
      <c r="F77" s="14"/>
      <c r="G77" s="15"/>
      <c r="I77" s="358"/>
      <c r="J77" s="402">
        <v>0.54</v>
      </c>
      <c r="K77" s="24"/>
      <c r="L77" s="2"/>
      <c r="M77" s="403">
        <v>0.46</v>
      </c>
      <c r="N77" s="24"/>
      <c r="O77" s="334"/>
    </row>
    <row r="78" spans="1:15" s="16" customFormat="1" ht="11.1" customHeight="1">
      <c r="A78" s="387"/>
      <c r="B78" s="388"/>
      <c r="C78" s="245" t="s">
        <v>1139</v>
      </c>
      <c r="D78" s="359">
        <v>1</v>
      </c>
      <c r="E78" s="390" t="s">
        <v>1142</v>
      </c>
      <c r="F78" s="17"/>
      <c r="G78" s="18"/>
      <c r="H78" s="19"/>
      <c r="I78" s="360"/>
      <c r="J78" s="348"/>
      <c r="K78" s="22" t="s">
        <v>1222</v>
      </c>
      <c r="L78" s="329"/>
      <c r="M78" s="240"/>
      <c r="N78" s="22" t="s">
        <v>1222</v>
      </c>
      <c r="O78" s="340"/>
    </row>
    <row r="79" spans="1:15" s="16" customFormat="1" ht="11.1" customHeight="1">
      <c r="A79" s="11"/>
      <c r="B79" s="12"/>
      <c r="C79" s="244" t="s">
        <v>1136</v>
      </c>
      <c r="D79" s="357"/>
      <c r="E79" s="13"/>
      <c r="F79" s="14"/>
      <c r="G79" s="15"/>
      <c r="I79" s="358"/>
      <c r="J79" s="346" t="s">
        <v>1076</v>
      </c>
      <c r="K79" s="325"/>
      <c r="L79" s="239"/>
      <c r="M79" s="346" t="s">
        <v>1076</v>
      </c>
      <c r="N79" s="325"/>
      <c r="O79" s="338"/>
    </row>
    <row r="80" spans="1:15" s="16" customFormat="1" ht="11.1" customHeight="1">
      <c r="A80" s="385"/>
      <c r="B80" s="386" t="s">
        <v>1140</v>
      </c>
      <c r="C80" s="244" t="s">
        <v>1138</v>
      </c>
      <c r="D80" s="357"/>
      <c r="E80" s="13"/>
      <c r="F80" s="14"/>
      <c r="G80" s="15"/>
      <c r="I80" s="358"/>
      <c r="J80" s="402">
        <v>0.54</v>
      </c>
      <c r="K80" s="24"/>
      <c r="L80" s="2"/>
      <c r="M80" s="403">
        <v>0.46</v>
      </c>
      <c r="N80" s="24"/>
      <c r="O80" s="334"/>
    </row>
    <row r="81" spans="1:16" s="16" customFormat="1" ht="11.1" customHeight="1">
      <c r="A81" s="387"/>
      <c r="B81" s="388"/>
      <c r="C81" s="245" t="s">
        <v>1141</v>
      </c>
      <c r="D81" s="359">
        <v>2</v>
      </c>
      <c r="E81" s="419" t="s">
        <v>1143</v>
      </c>
      <c r="F81" s="17"/>
      <c r="G81" s="18"/>
      <c r="H81" s="19"/>
      <c r="I81" s="360"/>
      <c r="J81" s="348"/>
      <c r="K81" s="22" t="s">
        <v>1223</v>
      </c>
      <c r="L81" s="329"/>
      <c r="M81" s="240"/>
      <c r="N81" s="22" t="s">
        <v>1223</v>
      </c>
      <c r="O81" s="340"/>
    </row>
    <row r="82" spans="1:16" s="16" customFormat="1" ht="11.1" customHeight="1">
      <c r="A82" s="11"/>
      <c r="B82" s="12"/>
      <c r="C82" s="244"/>
      <c r="D82" s="357"/>
      <c r="E82" s="13"/>
      <c r="F82" s="14"/>
      <c r="G82" s="15"/>
      <c r="I82" s="358"/>
      <c r="J82" s="346"/>
      <c r="K82" s="325"/>
      <c r="L82" s="239"/>
      <c r="M82" s="237"/>
      <c r="N82" s="325"/>
      <c r="O82" s="338"/>
    </row>
    <row r="83" spans="1:16" s="16" customFormat="1" ht="11.1" customHeight="1">
      <c r="A83" s="385"/>
      <c r="B83" s="386"/>
      <c r="C83" s="244"/>
      <c r="D83" s="357"/>
      <c r="E83" s="13"/>
      <c r="F83" s="14"/>
      <c r="G83" s="15"/>
      <c r="I83" s="358"/>
      <c r="J83" s="347"/>
      <c r="K83" s="24"/>
      <c r="L83" s="2"/>
      <c r="M83" s="236"/>
      <c r="N83" s="24"/>
      <c r="O83" s="334"/>
    </row>
    <row r="84" spans="1:16" s="16" customFormat="1" ht="11.1" customHeight="1">
      <c r="A84" s="387"/>
      <c r="B84" s="388"/>
      <c r="C84" s="245"/>
      <c r="D84" s="389"/>
      <c r="E84" s="390"/>
      <c r="F84" s="17"/>
      <c r="G84" s="18"/>
      <c r="H84" s="19"/>
      <c r="I84" s="360"/>
      <c r="J84" s="348"/>
      <c r="K84" s="22"/>
      <c r="L84" s="336"/>
      <c r="M84" s="240"/>
      <c r="N84" s="22"/>
      <c r="O84" s="336"/>
    </row>
    <row r="85" spans="1:16" s="16" customFormat="1" ht="11.1" customHeight="1">
      <c r="A85" s="11"/>
      <c r="B85" s="12"/>
      <c r="C85" s="244"/>
      <c r="D85" s="357"/>
      <c r="E85" s="13"/>
      <c r="F85" s="14"/>
      <c r="G85" s="15"/>
      <c r="I85" s="358"/>
      <c r="J85" s="346"/>
      <c r="K85" s="251"/>
      <c r="L85" s="239"/>
      <c r="M85" s="237"/>
      <c r="N85" s="238"/>
      <c r="O85" s="338"/>
    </row>
    <row r="86" spans="1:16" s="16" customFormat="1" ht="11.1" customHeight="1">
      <c r="A86" s="385"/>
      <c r="B86" s="386"/>
      <c r="C86" s="244"/>
      <c r="D86" s="357"/>
      <c r="E86" s="13"/>
      <c r="F86" s="14"/>
      <c r="G86" s="15"/>
      <c r="I86" s="358"/>
      <c r="J86" s="347"/>
      <c r="K86" s="24"/>
      <c r="L86" s="2"/>
      <c r="M86" s="236"/>
      <c r="N86" s="235"/>
      <c r="O86" s="334"/>
    </row>
    <row r="87" spans="1:16" s="16" customFormat="1" ht="11.1" customHeight="1">
      <c r="A87" s="387"/>
      <c r="B87" s="388"/>
      <c r="C87" s="245"/>
      <c r="D87" s="359"/>
      <c r="E87" s="390"/>
      <c r="F87" s="17"/>
      <c r="G87" s="18"/>
      <c r="H87" s="19"/>
      <c r="I87" s="360"/>
      <c r="J87" s="348"/>
      <c r="K87" s="252"/>
      <c r="L87" s="242"/>
      <c r="M87" s="240"/>
      <c r="N87" s="241"/>
      <c r="O87" s="345"/>
    </row>
    <row r="88" spans="1:16" s="16" customFormat="1" ht="11.1" customHeight="1">
      <c r="A88" s="302"/>
      <c r="B88" s="23"/>
      <c r="C88" s="246"/>
      <c r="D88" s="361"/>
      <c r="E88" s="24"/>
      <c r="F88" s="20"/>
      <c r="G88" s="21"/>
      <c r="H88" s="25"/>
      <c r="I88" s="362"/>
      <c r="J88" s="347"/>
      <c r="K88" s="24"/>
      <c r="L88" s="2"/>
      <c r="M88" s="236"/>
      <c r="N88" s="235"/>
      <c r="O88" s="334"/>
    </row>
    <row r="89" spans="1:16" s="16" customFormat="1" ht="11.1" customHeight="1">
      <c r="A89" s="69"/>
      <c r="B89" s="26"/>
      <c r="C89" s="246"/>
      <c r="D89" s="361"/>
      <c r="E89" s="24"/>
      <c r="F89" s="20"/>
      <c r="G89" s="21"/>
      <c r="H89" s="2"/>
      <c r="I89" s="362"/>
      <c r="J89" s="347"/>
      <c r="K89" s="24"/>
      <c r="L89" s="249"/>
      <c r="M89" s="236"/>
      <c r="N89" s="235"/>
      <c r="O89" s="349"/>
      <c r="P89" s="103"/>
    </row>
    <row r="90" spans="1:16" s="16" customFormat="1" ht="11.1" customHeight="1">
      <c r="A90" s="61"/>
      <c r="B90" s="27"/>
      <c r="C90" s="247"/>
      <c r="D90" s="363"/>
      <c r="E90" s="351"/>
      <c r="F90" s="364"/>
      <c r="G90" s="324"/>
      <c r="H90" s="352"/>
      <c r="I90" s="365"/>
      <c r="J90" s="350"/>
      <c r="K90" s="351"/>
      <c r="L90" s="352"/>
      <c r="M90" s="353"/>
      <c r="N90" s="354"/>
      <c r="O90" s="355"/>
    </row>
  </sheetData>
  <mergeCells count="8">
    <mergeCell ref="A2:O2"/>
    <mergeCell ref="A4:A6"/>
    <mergeCell ref="B4:B6"/>
    <mergeCell ref="C4:C6"/>
    <mergeCell ref="D4:I5"/>
    <mergeCell ref="J4:L5"/>
    <mergeCell ref="M4:O5"/>
    <mergeCell ref="H6:I6"/>
  </mergeCells>
  <phoneticPr fontId="15"/>
  <printOptions horizontalCentered="1" verticalCentered="1"/>
  <pageMargins left="0" right="0" top="0.59055118110236227" bottom="0" header="0" footer="0"/>
  <headerFooter alignWithMargins="0"/>
  <rowBreaks count="1" manualBreakCount="1">
    <brk id="4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76B37-3121-41D3-B612-5B44FF8BF8BB}">
  <sheetPr>
    <tabColor indexed="42"/>
  </sheetPr>
  <dimension ref="A1:Q216"/>
  <sheetViews>
    <sheetView showZeros="0" view="pageBreakPreview" zoomScaleNormal="100" zoomScaleSheetLayoutView="100" workbookViewId="0">
      <selection sqref="A1:XFD1048576"/>
    </sheetView>
  </sheetViews>
  <sheetFormatPr defaultColWidth="8.796875" defaultRowHeight="17.25"/>
  <cols>
    <col min="1" max="1" width="3.69921875" style="28" customWidth="1"/>
    <col min="2" max="2" width="20.69921875" style="28" customWidth="1"/>
    <col min="3" max="3" width="19.69921875" style="248" customWidth="1"/>
    <col min="4" max="4" width="4.69921875" style="29" customWidth="1"/>
    <col min="5" max="5" width="3.19921875" style="28" customWidth="1"/>
    <col min="6" max="6" width="6.69921875" style="28" customWidth="1"/>
    <col min="7" max="7" width="8.69921875" style="28" customWidth="1"/>
    <col min="8" max="8" width="9.69921875" style="28" customWidth="1"/>
    <col min="9" max="9" width="4.296875" style="28" customWidth="1"/>
    <col min="10" max="10" width="4.69921875" style="28" customWidth="1"/>
    <col min="11" max="11" width="3.19921875" style="40" customWidth="1"/>
    <col min="12" max="12" width="8.69921875" style="28" customWidth="1"/>
    <col min="13" max="13" width="4.69921875" style="28" customWidth="1"/>
    <col min="14" max="14" width="3.19921875" style="28" customWidth="1"/>
    <col min="15" max="15" width="8.69921875" style="28" customWidth="1"/>
    <col min="16" max="16384" width="8.796875" style="28"/>
  </cols>
  <sheetData>
    <row r="1" spans="1:15" s="3" customFormat="1" ht="13.5">
      <c r="A1" s="1"/>
      <c r="B1" s="2"/>
      <c r="C1" s="243"/>
      <c r="D1" s="4"/>
      <c r="E1" s="5"/>
      <c r="F1" s="6"/>
      <c r="G1" s="7"/>
      <c r="H1" s="8"/>
      <c r="I1" s="9"/>
      <c r="K1" s="5"/>
      <c r="N1" s="8" t="s">
        <v>579</v>
      </c>
      <c r="O1" s="5">
        <v>1</v>
      </c>
    </row>
    <row r="2" spans="1:15" s="10" customFormat="1" ht="30" customHeight="1">
      <c r="A2" s="523" t="s">
        <v>1219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5"/>
    </row>
    <row r="3" spans="1:15" s="10" customFormat="1" ht="13.5" customHeight="1">
      <c r="A3" s="281"/>
      <c r="B3" s="30" t="s">
        <v>1217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3"/>
    </row>
    <row r="4" spans="1:15" s="10" customFormat="1" ht="15.95" customHeight="1">
      <c r="A4" s="536" t="s">
        <v>6</v>
      </c>
      <c r="B4" s="539" t="s">
        <v>33</v>
      </c>
      <c r="C4" s="542" t="s">
        <v>8</v>
      </c>
      <c r="D4" s="526" t="s">
        <v>1213</v>
      </c>
      <c r="E4" s="527"/>
      <c r="F4" s="527"/>
      <c r="G4" s="527"/>
      <c r="H4" s="527"/>
      <c r="I4" s="528"/>
      <c r="J4" s="526" t="s">
        <v>1214</v>
      </c>
      <c r="K4" s="527"/>
      <c r="L4" s="532"/>
      <c r="M4" s="534" t="s">
        <v>1215</v>
      </c>
      <c r="N4" s="527"/>
      <c r="O4" s="528"/>
    </row>
    <row r="5" spans="1:15" s="10" customFormat="1" ht="15.95" customHeight="1">
      <c r="A5" s="537"/>
      <c r="B5" s="540"/>
      <c r="C5" s="543"/>
      <c r="D5" s="529"/>
      <c r="E5" s="530"/>
      <c r="F5" s="530"/>
      <c r="G5" s="530"/>
      <c r="H5" s="530"/>
      <c r="I5" s="531"/>
      <c r="J5" s="529"/>
      <c r="K5" s="530"/>
      <c r="L5" s="533"/>
      <c r="M5" s="535"/>
      <c r="N5" s="530"/>
      <c r="O5" s="531"/>
    </row>
    <row r="6" spans="1:15" s="3" customFormat="1" ht="15.95" customHeight="1">
      <c r="A6" s="538"/>
      <c r="B6" s="541"/>
      <c r="C6" s="544"/>
      <c r="D6" s="356" t="s">
        <v>4</v>
      </c>
      <c r="E6" s="304" t="s">
        <v>5</v>
      </c>
      <c r="F6" s="305"/>
      <c r="G6" s="306"/>
      <c r="H6" s="545"/>
      <c r="I6" s="546"/>
      <c r="J6" s="341" t="s">
        <v>4</v>
      </c>
      <c r="K6" s="304" t="s">
        <v>5</v>
      </c>
      <c r="L6" s="307"/>
      <c r="M6" s="308" t="s">
        <v>4</v>
      </c>
      <c r="N6" s="304" t="s">
        <v>5</v>
      </c>
      <c r="O6" s="342"/>
    </row>
    <row r="7" spans="1:15" s="16" customFormat="1" ht="11.1" customHeight="1">
      <c r="A7" s="11"/>
      <c r="B7" s="12"/>
      <c r="C7" s="244"/>
      <c r="D7" s="357"/>
      <c r="E7" s="13"/>
      <c r="F7" s="14"/>
      <c r="G7" s="15"/>
      <c r="I7" s="358"/>
      <c r="J7" s="343"/>
      <c r="K7" s="13"/>
      <c r="M7" s="234"/>
      <c r="N7" s="12"/>
      <c r="O7" s="344"/>
    </row>
    <row r="8" spans="1:15" s="16" customFormat="1" ht="11.1" customHeight="1">
      <c r="A8" s="385"/>
      <c r="B8" s="386"/>
      <c r="C8" s="244"/>
      <c r="D8" s="357"/>
      <c r="E8" s="13"/>
      <c r="F8" s="14"/>
      <c r="G8" s="15"/>
      <c r="I8" s="358"/>
      <c r="J8" s="343"/>
      <c r="K8" s="13"/>
      <c r="M8" s="234"/>
      <c r="N8" s="12"/>
      <c r="O8" s="344"/>
    </row>
    <row r="9" spans="1:15" s="16" customFormat="1" ht="11.1" customHeight="1">
      <c r="A9" s="387" t="s">
        <v>1112</v>
      </c>
      <c r="B9" s="388" t="s">
        <v>590</v>
      </c>
      <c r="C9" s="245"/>
      <c r="D9" s="359"/>
      <c r="E9" s="390"/>
      <c r="F9" s="17"/>
      <c r="G9" s="18"/>
      <c r="H9" s="19"/>
      <c r="I9" s="360"/>
      <c r="J9" s="343"/>
      <c r="K9" s="13"/>
      <c r="M9" s="234"/>
      <c r="N9" s="12"/>
      <c r="O9" s="344"/>
    </row>
    <row r="10" spans="1:15" s="16" customFormat="1" ht="11.1" customHeight="1">
      <c r="A10" s="11"/>
      <c r="B10" s="12"/>
      <c r="C10" s="244"/>
      <c r="D10" s="357"/>
      <c r="E10" s="13"/>
      <c r="F10" s="14"/>
      <c r="G10" s="15"/>
      <c r="I10" s="358"/>
      <c r="J10" s="337"/>
      <c r="K10" s="325"/>
      <c r="L10" s="239"/>
      <c r="M10" s="237"/>
      <c r="N10" s="325"/>
      <c r="O10" s="338"/>
    </row>
    <row r="11" spans="1:15" s="16" customFormat="1" ht="11.1" customHeight="1">
      <c r="A11" s="385"/>
      <c r="B11" s="386"/>
      <c r="C11" s="244"/>
      <c r="D11" s="357"/>
      <c r="E11" s="13"/>
      <c r="F11" s="14"/>
      <c r="G11" s="15"/>
      <c r="I11" s="358"/>
      <c r="J11" s="333"/>
      <c r="K11" s="24"/>
      <c r="L11" s="2"/>
      <c r="M11" s="236"/>
      <c r="N11" s="24"/>
      <c r="O11" s="334"/>
    </row>
    <row r="12" spans="1:15" s="16" customFormat="1" ht="11.1" customHeight="1">
      <c r="A12" s="387"/>
      <c r="B12" s="388" t="s">
        <v>772</v>
      </c>
      <c r="C12" s="245"/>
      <c r="D12" s="389">
        <v>0</v>
      </c>
      <c r="E12" s="390"/>
      <c r="F12" s="17"/>
      <c r="G12" s="18"/>
      <c r="H12" s="19"/>
      <c r="I12" s="360"/>
      <c r="J12" s="339"/>
      <c r="K12" s="22">
        <v>0</v>
      </c>
      <c r="L12" s="329"/>
      <c r="M12" s="330"/>
      <c r="N12" s="22">
        <v>0</v>
      </c>
      <c r="O12" s="340"/>
    </row>
    <row r="13" spans="1:15" s="16" customFormat="1" ht="11.1" customHeight="1">
      <c r="A13" s="11"/>
      <c r="B13" s="12"/>
      <c r="C13" s="244"/>
      <c r="D13" s="357"/>
      <c r="E13" s="13"/>
      <c r="F13" s="14"/>
      <c r="G13" s="15"/>
      <c r="I13" s="358"/>
      <c r="J13" s="337"/>
      <c r="K13" s="325"/>
      <c r="L13" s="239"/>
      <c r="M13" s="237"/>
      <c r="N13" s="251"/>
      <c r="O13" s="338"/>
    </row>
    <row r="14" spans="1:15" s="16" customFormat="1" ht="11.1" customHeight="1">
      <c r="A14" s="385"/>
      <c r="B14" s="386"/>
      <c r="C14" s="244"/>
      <c r="D14" s="357"/>
      <c r="E14" s="13"/>
      <c r="F14" s="14"/>
      <c r="G14" s="15"/>
      <c r="I14" s="358"/>
      <c r="J14" s="333"/>
      <c r="K14" s="24"/>
      <c r="L14" s="2"/>
      <c r="M14" s="236"/>
      <c r="N14" s="24"/>
      <c r="O14" s="334"/>
    </row>
    <row r="15" spans="1:15" s="16" customFormat="1" ht="11.1" customHeight="1">
      <c r="A15" s="387"/>
      <c r="B15" s="388" t="s">
        <v>748</v>
      </c>
      <c r="C15" s="245" t="s">
        <v>749</v>
      </c>
      <c r="D15" s="389">
        <v>828</v>
      </c>
      <c r="E15" s="390" t="s">
        <v>2</v>
      </c>
      <c r="F15" s="17"/>
      <c r="G15" s="18"/>
      <c r="H15" s="19"/>
      <c r="I15" s="360"/>
      <c r="J15" s="339">
        <v>623</v>
      </c>
      <c r="K15" s="22" t="s">
        <v>1220</v>
      </c>
      <c r="L15" s="329"/>
      <c r="M15" s="330">
        <v>205</v>
      </c>
      <c r="N15" s="328" t="s">
        <v>1220</v>
      </c>
      <c r="O15" s="340"/>
    </row>
    <row r="16" spans="1:15" s="16" customFormat="1" ht="11.1" customHeight="1">
      <c r="A16" s="11"/>
      <c r="B16" s="12"/>
      <c r="C16" s="244"/>
      <c r="D16" s="357"/>
      <c r="E16" s="13"/>
      <c r="F16" s="14"/>
      <c r="G16" s="15"/>
      <c r="I16" s="358"/>
      <c r="J16" s="333"/>
      <c r="K16" s="325"/>
      <c r="L16" s="239"/>
      <c r="M16" s="236"/>
      <c r="N16" s="251"/>
      <c r="O16" s="338"/>
    </row>
    <row r="17" spans="1:15" s="16" customFormat="1" ht="11.1" customHeight="1">
      <c r="A17" s="385"/>
      <c r="B17" s="386"/>
      <c r="C17" s="244"/>
      <c r="D17" s="357"/>
      <c r="E17" s="13"/>
      <c r="F17" s="14"/>
      <c r="G17" s="15"/>
      <c r="I17" s="358"/>
      <c r="J17" s="333"/>
      <c r="K17" s="24"/>
      <c r="L17" s="2"/>
      <c r="M17" s="236"/>
      <c r="N17" s="24"/>
      <c r="O17" s="334"/>
    </row>
    <row r="18" spans="1:15" s="16" customFormat="1" ht="11.1" customHeight="1">
      <c r="A18" s="387"/>
      <c r="B18" s="388" t="s">
        <v>773</v>
      </c>
      <c r="C18" s="245" t="s">
        <v>774</v>
      </c>
      <c r="D18" s="389">
        <v>232</v>
      </c>
      <c r="E18" s="390" t="s">
        <v>2</v>
      </c>
      <c r="F18" s="17"/>
      <c r="G18" s="18"/>
      <c r="H18" s="19"/>
      <c r="I18" s="360"/>
      <c r="J18" s="335">
        <v>66</v>
      </c>
      <c r="K18" s="22" t="s">
        <v>1220</v>
      </c>
      <c r="L18" s="329"/>
      <c r="M18" s="250">
        <v>166</v>
      </c>
      <c r="N18" s="328" t="s">
        <v>1220</v>
      </c>
      <c r="O18" s="340"/>
    </row>
    <row r="19" spans="1:15" s="16" customFormat="1" ht="11.1" customHeight="1">
      <c r="A19" s="11"/>
      <c r="B19" s="12"/>
      <c r="C19" s="244"/>
      <c r="D19" s="357"/>
      <c r="E19" s="13"/>
      <c r="F19" s="14"/>
      <c r="G19" s="15"/>
      <c r="I19" s="358"/>
      <c r="J19" s="333"/>
      <c r="K19" s="325"/>
      <c r="L19" s="239"/>
      <c r="M19" s="236"/>
      <c r="N19" s="251"/>
      <c r="O19" s="338"/>
    </row>
    <row r="20" spans="1:15" s="16" customFormat="1" ht="11.1" customHeight="1">
      <c r="A20" s="385"/>
      <c r="B20" s="386"/>
      <c r="C20" s="244"/>
      <c r="D20" s="357"/>
      <c r="E20" s="13"/>
      <c r="F20" s="14"/>
      <c r="G20" s="15"/>
      <c r="I20" s="358"/>
      <c r="J20" s="333"/>
      <c r="K20" s="24"/>
      <c r="L20" s="2"/>
      <c r="M20" s="236"/>
      <c r="N20" s="24"/>
      <c r="O20" s="334"/>
    </row>
    <row r="21" spans="1:15" s="16" customFormat="1" ht="11.1" customHeight="1">
      <c r="A21" s="387"/>
      <c r="B21" s="388" t="s">
        <v>606</v>
      </c>
      <c r="C21" s="245" t="s">
        <v>607</v>
      </c>
      <c r="D21" s="389">
        <v>60</v>
      </c>
      <c r="E21" s="390" t="s">
        <v>740</v>
      </c>
      <c r="F21" s="17"/>
      <c r="G21" s="18"/>
      <c r="H21" s="19"/>
      <c r="I21" s="360"/>
      <c r="J21" s="335">
        <v>30</v>
      </c>
      <c r="K21" s="22" t="s">
        <v>465</v>
      </c>
      <c r="L21" s="329"/>
      <c r="M21" s="250">
        <v>30</v>
      </c>
      <c r="N21" s="328" t="s">
        <v>465</v>
      </c>
      <c r="O21" s="340"/>
    </row>
    <row r="22" spans="1:15" s="16" customFormat="1" ht="11.1" customHeight="1">
      <c r="A22" s="11"/>
      <c r="B22" s="12"/>
      <c r="C22" s="244"/>
      <c r="D22" s="357"/>
      <c r="E22" s="13"/>
      <c r="F22" s="14"/>
      <c r="G22" s="15"/>
      <c r="I22" s="358"/>
      <c r="J22" s="337"/>
      <c r="K22" s="325"/>
      <c r="L22" s="239"/>
      <c r="M22" s="237"/>
      <c r="N22" s="251"/>
      <c r="O22" s="338"/>
    </row>
    <row r="23" spans="1:15" s="16" customFormat="1" ht="11.1" customHeight="1">
      <c r="A23" s="385"/>
      <c r="B23" s="386"/>
      <c r="C23" s="244"/>
      <c r="D23" s="357"/>
      <c r="E23" s="13"/>
      <c r="F23" s="14"/>
      <c r="G23" s="15"/>
      <c r="I23" s="358"/>
      <c r="J23" s="333"/>
      <c r="K23" s="24"/>
      <c r="L23" s="2"/>
      <c r="M23" s="236"/>
      <c r="N23" s="24"/>
      <c r="O23" s="334"/>
    </row>
    <row r="24" spans="1:15" s="16" customFormat="1" ht="11.1" customHeight="1">
      <c r="A24" s="387"/>
      <c r="B24" s="388" t="s">
        <v>775</v>
      </c>
      <c r="C24" s="245" t="s">
        <v>776</v>
      </c>
      <c r="D24" s="389">
        <v>114</v>
      </c>
      <c r="E24" s="390" t="s">
        <v>740</v>
      </c>
      <c r="F24" s="17"/>
      <c r="G24" s="18"/>
      <c r="H24" s="19"/>
      <c r="I24" s="360"/>
      <c r="J24" s="335">
        <v>52</v>
      </c>
      <c r="K24" s="22" t="s">
        <v>465</v>
      </c>
      <c r="L24" s="329"/>
      <c r="M24" s="250">
        <v>62</v>
      </c>
      <c r="N24" s="328" t="s">
        <v>465</v>
      </c>
      <c r="O24" s="340"/>
    </row>
    <row r="25" spans="1:15" s="16" customFormat="1" ht="11.1" customHeight="1">
      <c r="A25" s="11"/>
      <c r="B25" s="12"/>
      <c r="C25" s="244"/>
      <c r="D25" s="357"/>
      <c r="E25" s="13"/>
      <c r="F25" s="14"/>
      <c r="G25" s="15"/>
      <c r="I25" s="358"/>
      <c r="J25" s="337"/>
      <c r="K25" s="325"/>
      <c r="L25" s="239"/>
      <c r="M25" s="237"/>
      <c r="N25" s="251"/>
      <c r="O25" s="338"/>
    </row>
    <row r="26" spans="1:15" s="16" customFormat="1" ht="11.1" customHeight="1">
      <c r="A26" s="385"/>
      <c r="B26" s="386"/>
      <c r="C26" s="244"/>
      <c r="D26" s="357"/>
      <c r="E26" s="13"/>
      <c r="F26" s="14"/>
      <c r="G26" s="15"/>
      <c r="I26" s="358"/>
      <c r="J26" s="333"/>
      <c r="K26" s="24"/>
      <c r="L26" s="2"/>
      <c r="M26" s="236"/>
      <c r="N26" s="24"/>
      <c r="O26" s="334"/>
    </row>
    <row r="27" spans="1:15" s="16" customFormat="1" ht="11.1" customHeight="1">
      <c r="A27" s="387"/>
      <c r="B27" s="388" t="s">
        <v>775</v>
      </c>
      <c r="C27" s="245" t="s">
        <v>777</v>
      </c>
      <c r="D27" s="389">
        <v>6</v>
      </c>
      <c r="E27" s="390" t="s">
        <v>740</v>
      </c>
      <c r="F27" s="17"/>
      <c r="G27" s="18"/>
      <c r="H27" s="19"/>
      <c r="I27" s="360"/>
      <c r="J27" s="335"/>
      <c r="K27" s="22"/>
      <c r="L27" s="329"/>
      <c r="M27" s="250">
        <v>6</v>
      </c>
      <c r="N27" s="328" t="s">
        <v>465</v>
      </c>
      <c r="O27" s="340"/>
    </row>
    <row r="28" spans="1:15" s="16" customFormat="1" ht="11.1" customHeight="1">
      <c r="A28" s="11"/>
      <c r="B28" s="12"/>
      <c r="C28" s="244"/>
      <c r="D28" s="357"/>
      <c r="E28" s="13"/>
      <c r="F28" s="14"/>
      <c r="G28" s="15"/>
      <c r="I28" s="358"/>
      <c r="J28" s="337"/>
      <c r="K28" s="325"/>
      <c r="L28" s="239"/>
      <c r="M28" s="237"/>
      <c r="N28" s="251"/>
      <c r="O28" s="338"/>
    </row>
    <row r="29" spans="1:15" s="16" customFormat="1" ht="11.1" customHeight="1">
      <c r="A29" s="385"/>
      <c r="B29" s="386"/>
      <c r="C29" s="244"/>
      <c r="D29" s="357"/>
      <c r="E29" s="13"/>
      <c r="F29" s="14"/>
      <c r="G29" s="15"/>
      <c r="I29" s="358"/>
      <c r="J29" s="333"/>
      <c r="K29" s="24"/>
      <c r="L29" s="2"/>
      <c r="M29" s="236"/>
      <c r="N29" s="24"/>
      <c r="O29" s="334"/>
    </row>
    <row r="30" spans="1:15" s="16" customFormat="1" ht="11.1" customHeight="1">
      <c r="A30" s="387"/>
      <c r="B30" s="388" t="s">
        <v>778</v>
      </c>
      <c r="C30" s="245"/>
      <c r="D30" s="389"/>
      <c r="E30" s="390"/>
      <c r="F30" s="17"/>
      <c r="G30" s="18"/>
      <c r="H30" s="19"/>
      <c r="I30" s="360"/>
      <c r="J30" s="335"/>
      <c r="K30" s="22"/>
      <c r="L30" s="329"/>
      <c r="M30" s="250"/>
      <c r="N30" s="328"/>
      <c r="O30" s="340"/>
    </row>
    <row r="31" spans="1:15" s="16" customFormat="1" ht="11.1" customHeight="1">
      <c r="A31" s="11"/>
      <c r="B31" s="12"/>
      <c r="C31" s="244"/>
      <c r="D31" s="357"/>
      <c r="E31" s="13"/>
      <c r="F31" s="14"/>
      <c r="G31" s="15"/>
      <c r="I31" s="358"/>
      <c r="J31" s="337"/>
      <c r="K31" s="325"/>
      <c r="L31" s="239"/>
      <c r="M31" s="237"/>
      <c r="N31" s="251"/>
      <c r="O31" s="338"/>
    </row>
    <row r="32" spans="1:15" s="16" customFormat="1" ht="11.1" customHeight="1">
      <c r="A32" s="385"/>
      <c r="B32" s="386"/>
      <c r="C32" s="244"/>
      <c r="D32" s="357"/>
      <c r="E32" s="13"/>
      <c r="F32" s="14"/>
      <c r="G32" s="15"/>
      <c r="I32" s="358"/>
      <c r="J32" s="333"/>
      <c r="K32" s="24"/>
      <c r="L32" s="2"/>
      <c r="M32" s="236"/>
      <c r="N32" s="24"/>
      <c r="O32" s="334"/>
    </row>
    <row r="33" spans="1:15" s="16" customFormat="1" ht="11.1" customHeight="1">
      <c r="A33" s="387"/>
      <c r="B33" s="388" t="s">
        <v>779</v>
      </c>
      <c r="C33" s="245" t="s">
        <v>780</v>
      </c>
      <c r="D33" s="389">
        <v>446</v>
      </c>
      <c r="E33" s="390" t="s">
        <v>2</v>
      </c>
      <c r="F33" s="17"/>
      <c r="G33" s="18"/>
      <c r="H33" s="19"/>
      <c r="I33" s="360"/>
      <c r="J33" s="335">
        <v>338</v>
      </c>
      <c r="K33" s="22" t="s">
        <v>1220</v>
      </c>
      <c r="L33" s="329"/>
      <c r="M33" s="240">
        <v>108</v>
      </c>
      <c r="N33" s="328" t="s">
        <v>1220</v>
      </c>
      <c r="O33" s="340"/>
    </row>
    <row r="34" spans="1:15" s="16" customFormat="1" ht="11.1" customHeight="1">
      <c r="A34" s="11"/>
      <c r="B34" s="12"/>
      <c r="C34" s="244"/>
      <c r="D34" s="357"/>
      <c r="E34" s="13"/>
      <c r="F34" s="14"/>
      <c r="G34" s="15"/>
      <c r="I34" s="358"/>
      <c r="J34" s="337"/>
      <c r="K34" s="325"/>
      <c r="L34" s="239"/>
      <c r="M34" s="237"/>
      <c r="N34" s="251"/>
      <c r="O34" s="338"/>
    </row>
    <row r="35" spans="1:15" s="16" customFormat="1" ht="11.1" customHeight="1">
      <c r="A35" s="385"/>
      <c r="B35" s="386"/>
      <c r="C35" s="244"/>
      <c r="D35" s="357"/>
      <c r="E35" s="13"/>
      <c r="F35" s="14"/>
      <c r="G35" s="15"/>
      <c r="I35" s="358"/>
      <c r="J35" s="333"/>
      <c r="K35" s="24"/>
      <c r="L35" s="2"/>
      <c r="M35" s="236"/>
      <c r="N35" s="24"/>
      <c r="O35" s="334"/>
    </row>
    <row r="36" spans="1:15" s="16" customFormat="1" ht="11.1" customHeight="1">
      <c r="A36" s="387"/>
      <c r="B36" s="388" t="s">
        <v>779</v>
      </c>
      <c r="C36" s="245" t="s">
        <v>781</v>
      </c>
      <c r="D36" s="389">
        <v>232</v>
      </c>
      <c r="E36" s="390" t="s">
        <v>2</v>
      </c>
      <c r="F36" s="17"/>
      <c r="G36" s="18"/>
      <c r="H36" s="19"/>
      <c r="I36" s="360"/>
      <c r="J36" s="335">
        <v>66</v>
      </c>
      <c r="K36" s="22" t="s">
        <v>1220</v>
      </c>
      <c r="L36" s="329"/>
      <c r="M36" s="240">
        <v>166</v>
      </c>
      <c r="N36" s="328" t="s">
        <v>1220</v>
      </c>
      <c r="O36" s="340"/>
    </row>
    <row r="37" spans="1:15" s="16" customFormat="1" ht="11.1" customHeight="1">
      <c r="A37" s="11"/>
      <c r="B37" s="12"/>
      <c r="C37" s="244"/>
      <c r="D37" s="357"/>
      <c r="E37" s="13"/>
      <c r="F37" s="14"/>
      <c r="G37" s="15"/>
      <c r="I37" s="358"/>
      <c r="J37" s="337"/>
      <c r="K37" s="325"/>
      <c r="L37" s="239"/>
      <c r="M37" s="237"/>
      <c r="N37" s="251"/>
      <c r="O37" s="338"/>
    </row>
    <row r="38" spans="1:15" s="16" customFormat="1" ht="11.1" customHeight="1">
      <c r="A38" s="385"/>
      <c r="B38" s="386"/>
      <c r="C38" s="244"/>
      <c r="D38" s="357"/>
      <c r="E38" s="13"/>
      <c r="F38" s="14"/>
      <c r="G38" s="15"/>
      <c r="I38" s="358"/>
      <c r="J38" s="333"/>
      <c r="K38" s="24"/>
      <c r="L38" s="2"/>
      <c r="M38" s="236"/>
      <c r="N38" s="24"/>
      <c r="O38" s="334"/>
    </row>
    <row r="39" spans="1:15" s="16" customFormat="1" ht="11.1" customHeight="1">
      <c r="A39" s="387"/>
      <c r="B39" s="388" t="s">
        <v>779</v>
      </c>
      <c r="C39" s="245" t="s">
        <v>782</v>
      </c>
      <c r="D39" s="389">
        <v>1718</v>
      </c>
      <c r="E39" s="390" t="s">
        <v>2</v>
      </c>
      <c r="F39" s="17"/>
      <c r="G39" s="18"/>
      <c r="H39" s="19"/>
      <c r="I39" s="360"/>
      <c r="J39" s="335">
        <v>851</v>
      </c>
      <c r="K39" s="22" t="s">
        <v>1220</v>
      </c>
      <c r="L39" s="329"/>
      <c r="M39" s="240">
        <v>867</v>
      </c>
      <c r="N39" s="328" t="s">
        <v>1220</v>
      </c>
      <c r="O39" s="340"/>
    </row>
    <row r="40" spans="1:15" s="16" customFormat="1" ht="11.1" customHeight="1">
      <c r="A40" s="11"/>
      <c r="B40" s="12"/>
      <c r="C40" s="244"/>
      <c r="D40" s="357"/>
      <c r="E40" s="13"/>
      <c r="F40" s="14"/>
      <c r="G40" s="15"/>
      <c r="I40" s="358"/>
      <c r="J40" s="337"/>
      <c r="K40" s="325"/>
      <c r="L40" s="239"/>
      <c r="M40" s="237"/>
      <c r="N40" s="251"/>
      <c r="O40" s="338"/>
    </row>
    <row r="41" spans="1:15" s="16" customFormat="1" ht="11.1" customHeight="1">
      <c r="A41" s="385"/>
      <c r="B41" s="386"/>
      <c r="C41" s="244"/>
      <c r="D41" s="357"/>
      <c r="E41" s="13"/>
      <c r="F41" s="14"/>
      <c r="G41" s="15"/>
      <c r="I41" s="358"/>
      <c r="J41" s="333"/>
      <c r="K41" s="24"/>
      <c r="L41" s="2"/>
      <c r="M41" s="236"/>
      <c r="N41" s="24"/>
      <c r="O41" s="334"/>
    </row>
    <row r="42" spans="1:15" s="16" customFormat="1" ht="11.1" customHeight="1">
      <c r="A42" s="387"/>
      <c r="B42" s="388" t="s">
        <v>779</v>
      </c>
      <c r="C42" s="245" t="s">
        <v>783</v>
      </c>
      <c r="D42" s="389">
        <v>382</v>
      </c>
      <c r="E42" s="390" t="s">
        <v>2</v>
      </c>
      <c r="F42" s="17"/>
      <c r="G42" s="18"/>
      <c r="H42" s="19"/>
      <c r="I42" s="360"/>
      <c r="J42" s="335">
        <v>286</v>
      </c>
      <c r="K42" s="22" t="s">
        <v>1220</v>
      </c>
      <c r="L42" s="329"/>
      <c r="M42" s="240">
        <v>96</v>
      </c>
      <c r="N42" s="328" t="s">
        <v>1220</v>
      </c>
      <c r="O42" s="340"/>
    </row>
    <row r="43" spans="1:15" s="16" customFormat="1" ht="11.1" customHeight="1">
      <c r="A43" s="11"/>
      <c r="B43" s="12"/>
      <c r="C43" s="244"/>
      <c r="D43" s="357"/>
      <c r="E43" s="13"/>
      <c r="F43" s="14"/>
      <c r="G43" s="15"/>
      <c r="I43" s="358"/>
      <c r="J43" s="337"/>
      <c r="K43" s="325"/>
      <c r="L43" s="239"/>
      <c r="M43" s="237"/>
      <c r="N43" s="251"/>
      <c r="O43" s="338"/>
    </row>
    <row r="44" spans="1:15" s="16" customFormat="1" ht="11.1" customHeight="1">
      <c r="A44" s="385"/>
      <c r="B44" s="386"/>
      <c r="C44" s="244"/>
      <c r="D44" s="357"/>
      <c r="E44" s="13"/>
      <c r="F44" s="14"/>
      <c r="G44" s="15"/>
      <c r="I44" s="358"/>
      <c r="J44" s="333"/>
      <c r="K44" s="24"/>
      <c r="L44" s="2"/>
      <c r="M44" s="236"/>
      <c r="N44" s="24"/>
      <c r="O44" s="334"/>
    </row>
    <row r="45" spans="1:15" s="16" customFormat="1" ht="11.1" customHeight="1">
      <c r="A45" s="387"/>
      <c r="B45" s="388" t="s">
        <v>779</v>
      </c>
      <c r="C45" s="245" t="s">
        <v>784</v>
      </c>
      <c r="D45" s="389">
        <v>773</v>
      </c>
      <c r="E45" s="390" t="s">
        <v>2</v>
      </c>
      <c r="F45" s="17"/>
      <c r="G45" s="18"/>
      <c r="H45" s="19"/>
      <c r="I45" s="360"/>
      <c r="J45" s="335">
        <v>597</v>
      </c>
      <c r="K45" s="22" t="s">
        <v>1220</v>
      </c>
      <c r="L45" s="329"/>
      <c r="M45" s="240">
        <v>176</v>
      </c>
      <c r="N45" s="328" t="s">
        <v>1220</v>
      </c>
      <c r="O45" s="340"/>
    </row>
    <row r="46" spans="1:15" s="16" customFormat="1" ht="11.1" customHeight="1">
      <c r="A46" s="11"/>
      <c r="B46" s="12"/>
      <c r="C46" s="244"/>
      <c r="D46" s="357"/>
      <c r="E46" s="13"/>
      <c r="F46" s="14"/>
      <c r="G46" s="15"/>
      <c r="I46" s="358"/>
      <c r="J46" s="337"/>
      <c r="K46" s="325"/>
      <c r="L46" s="239"/>
      <c r="M46" s="237"/>
      <c r="N46" s="251"/>
      <c r="O46" s="338"/>
    </row>
    <row r="47" spans="1:15" s="16" customFormat="1" ht="11.1" customHeight="1">
      <c r="A47" s="385"/>
      <c r="B47" s="386"/>
      <c r="C47" s="244"/>
      <c r="D47" s="357"/>
      <c r="E47" s="13"/>
      <c r="F47" s="14"/>
      <c r="G47" s="15"/>
      <c r="I47" s="358"/>
      <c r="J47" s="333"/>
      <c r="K47" s="24"/>
      <c r="L47" s="2"/>
      <c r="M47" s="236"/>
      <c r="N47" s="24"/>
      <c r="O47" s="334"/>
    </row>
    <row r="48" spans="1:15" s="16" customFormat="1" ht="11.1" customHeight="1">
      <c r="A48" s="387"/>
      <c r="B48" s="388" t="s">
        <v>713</v>
      </c>
      <c r="C48" s="245"/>
      <c r="D48" s="389"/>
      <c r="E48" s="390"/>
      <c r="F48" s="17"/>
      <c r="G48" s="18"/>
      <c r="H48" s="19"/>
      <c r="I48" s="360"/>
      <c r="J48" s="335"/>
      <c r="K48" s="22"/>
      <c r="L48" s="329"/>
      <c r="M48" s="240"/>
      <c r="N48" s="328"/>
      <c r="O48" s="340"/>
    </row>
    <row r="49" spans="1:15" s="16" customFormat="1" ht="11.1" customHeight="1">
      <c r="A49" s="11"/>
      <c r="B49" s="12"/>
      <c r="C49" s="244"/>
      <c r="D49" s="357"/>
      <c r="E49" s="13"/>
      <c r="F49" s="14"/>
      <c r="G49" s="15"/>
      <c r="I49" s="358"/>
      <c r="J49" s="337"/>
      <c r="K49" s="325"/>
      <c r="L49" s="239"/>
      <c r="M49" s="237"/>
      <c r="N49" s="251"/>
      <c r="O49" s="338"/>
    </row>
    <row r="50" spans="1:15" s="16" customFormat="1" ht="11.1" customHeight="1">
      <c r="A50" s="385"/>
      <c r="B50" s="386"/>
      <c r="C50" s="244"/>
      <c r="D50" s="357"/>
      <c r="E50" s="13"/>
      <c r="F50" s="14"/>
      <c r="G50" s="15"/>
      <c r="I50" s="358"/>
      <c r="J50" s="333"/>
      <c r="K50" s="24"/>
      <c r="L50" s="2"/>
      <c r="M50" s="236"/>
      <c r="N50" s="24"/>
      <c r="O50" s="334"/>
    </row>
    <row r="51" spans="1:15" s="16" customFormat="1" ht="11.1" customHeight="1">
      <c r="A51" s="387"/>
      <c r="B51" s="388" t="s">
        <v>764</v>
      </c>
      <c r="C51" s="245" t="s">
        <v>785</v>
      </c>
      <c r="D51" s="389">
        <v>35</v>
      </c>
      <c r="E51" s="390" t="s">
        <v>740</v>
      </c>
      <c r="F51" s="17"/>
      <c r="G51" s="18"/>
      <c r="H51" s="19"/>
      <c r="I51" s="360"/>
      <c r="J51" s="335">
        <v>21</v>
      </c>
      <c r="K51" s="22" t="s">
        <v>465</v>
      </c>
      <c r="L51" s="329"/>
      <c r="M51" s="240">
        <v>14</v>
      </c>
      <c r="N51" s="328" t="s">
        <v>465</v>
      </c>
      <c r="O51" s="340"/>
    </row>
    <row r="52" spans="1:15" s="16" customFormat="1" ht="11.1" customHeight="1">
      <c r="A52" s="11"/>
      <c r="B52" s="12"/>
      <c r="C52" s="244"/>
      <c r="D52" s="357"/>
      <c r="E52" s="13"/>
      <c r="F52" s="14"/>
      <c r="G52" s="15"/>
      <c r="I52" s="358"/>
      <c r="J52" s="337"/>
      <c r="K52" s="325"/>
      <c r="L52" s="239"/>
      <c r="M52" s="237"/>
      <c r="N52" s="251"/>
      <c r="O52" s="338"/>
    </row>
    <row r="53" spans="1:15" s="16" customFormat="1" ht="11.1" customHeight="1">
      <c r="A53" s="385"/>
      <c r="B53" s="386"/>
      <c r="C53" s="244"/>
      <c r="D53" s="357"/>
      <c r="E53" s="13"/>
      <c r="F53" s="14"/>
      <c r="G53" s="15"/>
      <c r="I53" s="358"/>
      <c r="J53" s="333"/>
      <c r="K53" s="24"/>
      <c r="L53" s="2"/>
      <c r="M53" s="236"/>
      <c r="N53" s="24"/>
      <c r="O53" s="334"/>
    </row>
    <row r="54" spans="1:15" s="16" customFormat="1" ht="11.1" customHeight="1">
      <c r="A54" s="387"/>
      <c r="B54" s="388" t="s">
        <v>764</v>
      </c>
      <c r="C54" s="245" t="s">
        <v>786</v>
      </c>
      <c r="D54" s="389">
        <v>6</v>
      </c>
      <c r="E54" s="390" t="s">
        <v>740</v>
      </c>
      <c r="F54" s="17"/>
      <c r="G54" s="18"/>
      <c r="H54" s="19"/>
      <c r="I54" s="360"/>
      <c r="J54" s="335">
        <v>2</v>
      </c>
      <c r="K54" s="22" t="s">
        <v>465</v>
      </c>
      <c r="L54" s="329"/>
      <c r="M54" s="240">
        <v>4</v>
      </c>
      <c r="N54" s="328" t="s">
        <v>465</v>
      </c>
      <c r="O54" s="340"/>
    </row>
    <row r="55" spans="1:15" s="16" customFormat="1" ht="11.1" customHeight="1">
      <c r="A55" s="11"/>
      <c r="B55" s="12"/>
      <c r="C55" s="244"/>
      <c r="D55" s="357"/>
      <c r="E55" s="13"/>
      <c r="F55" s="14"/>
      <c r="G55" s="15"/>
      <c r="I55" s="358"/>
      <c r="J55" s="337"/>
      <c r="K55" s="325"/>
      <c r="L55" s="239"/>
      <c r="M55" s="237"/>
      <c r="N55" s="251"/>
      <c r="O55" s="338"/>
    </row>
    <row r="56" spans="1:15" s="16" customFormat="1" ht="11.1" customHeight="1">
      <c r="A56" s="385"/>
      <c r="B56" s="386"/>
      <c r="C56" s="244"/>
      <c r="D56" s="357"/>
      <c r="E56" s="13"/>
      <c r="F56" s="14"/>
      <c r="G56" s="15"/>
      <c r="I56" s="358"/>
      <c r="J56" s="333"/>
      <c r="K56" s="24"/>
      <c r="L56" s="2"/>
      <c r="M56" s="236"/>
      <c r="N56" s="24"/>
      <c r="O56" s="334"/>
    </row>
    <row r="57" spans="1:15" s="16" customFormat="1" ht="11.1" customHeight="1">
      <c r="A57" s="387"/>
      <c r="B57" s="388" t="s">
        <v>764</v>
      </c>
      <c r="C57" s="245" t="s">
        <v>787</v>
      </c>
      <c r="D57" s="389">
        <v>3</v>
      </c>
      <c r="E57" s="390" t="s">
        <v>740</v>
      </c>
      <c r="F57" s="17"/>
      <c r="G57" s="18"/>
      <c r="H57" s="19"/>
      <c r="I57" s="360"/>
      <c r="J57" s="335">
        <v>1</v>
      </c>
      <c r="K57" s="22" t="s">
        <v>465</v>
      </c>
      <c r="L57" s="329"/>
      <c r="M57" s="240">
        <v>2</v>
      </c>
      <c r="N57" s="328" t="s">
        <v>465</v>
      </c>
      <c r="O57" s="340"/>
    </row>
    <row r="58" spans="1:15" s="16" customFormat="1" ht="11.1" customHeight="1">
      <c r="A58" s="11"/>
      <c r="B58" s="12"/>
      <c r="C58" s="244"/>
      <c r="D58" s="357"/>
      <c r="E58" s="13"/>
      <c r="F58" s="14"/>
      <c r="G58" s="15"/>
      <c r="I58" s="358"/>
      <c r="J58" s="337"/>
      <c r="K58" s="325"/>
      <c r="L58" s="239"/>
      <c r="M58" s="237"/>
      <c r="N58" s="251"/>
      <c r="O58" s="338"/>
    </row>
    <row r="59" spans="1:15" s="16" customFormat="1" ht="11.1" customHeight="1">
      <c r="A59" s="385"/>
      <c r="B59" s="386"/>
      <c r="C59" s="244"/>
      <c r="D59" s="357"/>
      <c r="E59" s="13"/>
      <c r="F59" s="14"/>
      <c r="G59" s="15"/>
      <c r="I59" s="358"/>
      <c r="J59" s="333"/>
      <c r="K59" s="24"/>
      <c r="L59" s="2"/>
      <c r="M59" s="236"/>
      <c r="N59" s="24"/>
      <c r="O59" s="334"/>
    </row>
    <row r="60" spans="1:15" s="16" customFormat="1" ht="11.1" customHeight="1">
      <c r="A60" s="387"/>
      <c r="B60" s="388" t="s">
        <v>764</v>
      </c>
      <c r="C60" s="245" t="s">
        <v>788</v>
      </c>
      <c r="D60" s="389">
        <v>15</v>
      </c>
      <c r="E60" s="390" t="s">
        <v>740</v>
      </c>
      <c r="F60" s="17"/>
      <c r="G60" s="18"/>
      <c r="H60" s="19"/>
      <c r="I60" s="360"/>
      <c r="J60" s="335">
        <v>9</v>
      </c>
      <c r="K60" s="22" t="s">
        <v>465</v>
      </c>
      <c r="L60" s="329"/>
      <c r="M60" s="240">
        <v>6</v>
      </c>
      <c r="N60" s="328" t="s">
        <v>465</v>
      </c>
      <c r="O60" s="340"/>
    </row>
    <row r="61" spans="1:15" s="16" customFormat="1" ht="11.1" customHeight="1">
      <c r="A61" s="11"/>
      <c r="B61" s="12"/>
      <c r="C61" s="244"/>
      <c r="D61" s="357"/>
      <c r="E61" s="13"/>
      <c r="F61" s="14"/>
      <c r="G61" s="15"/>
      <c r="I61" s="358"/>
      <c r="J61" s="337"/>
      <c r="K61" s="325"/>
      <c r="L61" s="239"/>
      <c r="M61" s="237"/>
      <c r="N61" s="251"/>
      <c r="O61" s="338"/>
    </row>
    <row r="62" spans="1:15" s="16" customFormat="1" ht="11.1" customHeight="1">
      <c r="A62" s="385"/>
      <c r="B62" s="386"/>
      <c r="C62" s="244"/>
      <c r="D62" s="357"/>
      <c r="E62" s="13"/>
      <c r="F62" s="14"/>
      <c r="G62" s="15"/>
      <c r="I62" s="358"/>
      <c r="J62" s="333"/>
      <c r="K62" s="24"/>
      <c r="L62" s="2"/>
      <c r="M62" s="236"/>
      <c r="N62" s="24"/>
      <c r="O62" s="334"/>
    </row>
    <row r="63" spans="1:15" s="16" customFormat="1" ht="11.1" customHeight="1">
      <c r="A63" s="387"/>
      <c r="B63" s="388" t="s">
        <v>764</v>
      </c>
      <c r="C63" s="245" t="s">
        <v>789</v>
      </c>
      <c r="D63" s="389">
        <v>2</v>
      </c>
      <c r="E63" s="390" t="s">
        <v>740</v>
      </c>
      <c r="F63" s="17"/>
      <c r="G63" s="18"/>
      <c r="H63" s="19"/>
      <c r="I63" s="360"/>
      <c r="J63" s="335"/>
      <c r="K63" s="22"/>
      <c r="L63" s="329"/>
      <c r="M63" s="240">
        <v>2</v>
      </c>
      <c r="N63" s="328" t="s">
        <v>465</v>
      </c>
      <c r="O63" s="340"/>
    </row>
    <row r="64" spans="1:15" s="16" customFormat="1" ht="11.1" customHeight="1">
      <c r="A64" s="11"/>
      <c r="B64" s="12"/>
      <c r="C64" s="244"/>
      <c r="D64" s="357"/>
      <c r="E64" s="13"/>
      <c r="F64" s="14"/>
      <c r="G64" s="15"/>
      <c r="I64" s="358"/>
      <c r="J64" s="337"/>
      <c r="K64" s="325"/>
      <c r="L64" s="239"/>
      <c r="M64" s="237"/>
      <c r="N64" s="251"/>
      <c r="O64" s="338"/>
    </row>
    <row r="65" spans="1:15" s="16" customFormat="1" ht="11.1" customHeight="1">
      <c r="A65" s="385"/>
      <c r="B65" s="386"/>
      <c r="C65" s="244"/>
      <c r="D65" s="357"/>
      <c r="E65" s="13"/>
      <c r="F65" s="14"/>
      <c r="G65" s="15"/>
      <c r="I65" s="358"/>
      <c r="J65" s="333"/>
      <c r="K65" s="24"/>
      <c r="L65" s="2"/>
      <c r="M65" s="236"/>
      <c r="N65" s="24"/>
      <c r="O65" s="334"/>
    </row>
    <row r="66" spans="1:15" s="16" customFormat="1" ht="11.1" customHeight="1">
      <c r="A66" s="387"/>
      <c r="B66" s="388" t="s">
        <v>764</v>
      </c>
      <c r="C66" s="245" t="s">
        <v>790</v>
      </c>
      <c r="D66" s="389">
        <v>20</v>
      </c>
      <c r="E66" s="390" t="s">
        <v>740</v>
      </c>
      <c r="F66" s="17"/>
      <c r="G66" s="18"/>
      <c r="H66" s="19"/>
      <c r="I66" s="360"/>
      <c r="J66" s="335">
        <v>2</v>
      </c>
      <c r="K66" s="22" t="s">
        <v>465</v>
      </c>
      <c r="L66" s="329"/>
      <c r="M66" s="240">
        <v>18</v>
      </c>
      <c r="N66" s="328" t="s">
        <v>465</v>
      </c>
      <c r="O66" s="340"/>
    </row>
    <row r="67" spans="1:15" s="16" customFormat="1" ht="11.1" customHeight="1">
      <c r="A67" s="11"/>
      <c r="B67" s="12"/>
      <c r="C67" s="244"/>
      <c r="D67" s="357"/>
      <c r="E67" s="13"/>
      <c r="F67" s="14"/>
      <c r="G67" s="15"/>
      <c r="I67" s="358"/>
      <c r="J67" s="337"/>
      <c r="K67" s="325"/>
      <c r="L67" s="239"/>
      <c r="M67" s="237"/>
      <c r="N67" s="251"/>
      <c r="O67" s="338"/>
    </row>
    <row r="68" spans="1:15" s="16" customFormat="1" ht="11.1" customHeight="1">
      <c r="A68" s="385"/>
      <c r="B68" s="386"/>
      <c r="C68" s="244"/>
      <c r="D68" s="357"/>
      <c r="E68" s="13"/>
      <c r="F68" s="14"/>
      <c r="G68" s="15"/>
      <c r="I68" s="358"/>
      <c r="J68" s="333"/>
      <c r="K68" s="24"/>
      <c r="L68" s="2"/>
      <c r="M68" s="236"/>
      <c r="N68" s="24"/>
      <c r="O68" s="334"/>
    </row>
    <row r="69" spans="1:15" s="16" customFormat="1" ht="11.1" customHeight="1">
      <c r="A69" s="387"/>
      <c r="B69" s="388" t="s">
        <v>764</v>
      </c>
      <c r="C69" s="245" t="s">
        <v>791</v>
      </c>
      <c r="D69" s="389">
        <v>4</v>
      </c>
      <c r="E69" s="390" t="s">
        <v>740</v>
      </c>
      <c r="F69" s="17"/>
      <c r="G69" s="18"/>
      <c r="H69" s="19"/>
      <c r="I69" s="360"/>
      <c r="J69" s="335">
        <v>1</v>
      </c>
      <c r="K69" s="22" t="s">
        <v>465</v>
      </c>
      <c r="L69" s="329"/>
      <c r="M69" s="240">
        <v>3</v>
      </c>
      <c r="N69" s="328" t="s">
        <v>465</v>
      </c>
      <c r="O69" s="340"/>
    </row>
    <row r="70" spans="1:15" s="16" customFormat="1" ht="11.1" customHeight="1">
      <c r="A70" s="11"/>
      <c r="B70" s="12"/>
      <c r="C70" s="244"/>
      <c r="D70" s="357"/>
      <c r="E70" s="13"/>
      <c r="F70" s="14"/>
      <c r="G70" s="15"/>
      <c r="I70" s="358"/>
      <c r="J70" s="337"/>
      <c r="K70" s="325"/>
      <c r="L70" s="239"/>
      <c r="M70" s="237"/>
      <c r="N70" s="251"/>
      <c r="O70" s="338"/>
    </row>
    <row r="71" spans="1:15" s="16" customFormat="1" ht="11.1" customHeight="1">
      <c r="A71" s="385"/>
      <c r="B71" s="386"/>
      <c r="C71" s="244"/>
      <c r="D71" s="357"/>
      <c r="E71" s="13"/>
      <c r="F71" s="14"/>
      <c r="G71" s="15"/>
      <c r="I71" s="358"/>
      <c r="J71" s="333"/>
      <c r="K71" s="24"/>
      <c r="L71" s="2"/>
      <c r="M71" s="236"/>
      <c r="N71" s="24"/>
      <c r="O71" s="334"/>
    </row>
    <row r="72" spans="1:15" s="16" customFormat="1" ht="11.1" customHeight="1">
      <c r="A72" s="387"/>
      <c r="B72" s="388" t="s">
        <v>764</v>
      </c>
      <c r="C72" s="245" t="s">
        <v>792</v>
      </c>
      <c r="D72" s="389">
        <v>8</v>
      </c>
      <c r="E72" s="390" t="s">
        <v>740</v>
      </c>
      <c r="F72" s="17"/>
      <c r="G72" s="18"/>
      <c r="H72" s="19"/>
      <c r="I72" s="360"/>
      <c r="J72" s="335">
        <v>2</v>
      </c>
      <c r="K72" s="22" t="s">
        <v>465</v>
      </c>
      <c r="L72" s="329"/>
      <c r="M72" s="240">
        <v>6</v>
      </c>
      <c r="N72" s="328" t="s">
        <v>465</v>
      </c>
      <c r="O72" s="340"/>
    </row>
    <row r="73" spans="1:15" s="16" customFormat="1" ht="11.1" customHeight="1">
      <c r="A73" s="11"/>
      <c r="B73" s="12"/>
      <c r="C73" s="244"/>
      <c r="D73" s="357"/>
      <c r="E73" s="13"/>
      <c r="F73" s="14"/>
      <c r="G73" s="15"/>
      <c r="I73" s="358"/>
      <c r="J73" s="337"/>
      <c r="K73" s="325"/>
      <c r="L73" s="239"/>
      <c r="M73" s="237"/>
      <c r="N73" s="251"/>
      <c r="O73" s="338"/>
    </row>
    <row r="74" spans="1:15" s="16" customFormat="1" ht="11.1" customHeight="1">
      <c r="A74" s="385"/>
      <c r="B74" s="386"/>
      <c r="C74" s="244"/>
      <c r="D74" s="357"/>
      <c r="E74" s="13"/>
      <c r="F74" s="14"/>
      <c r="G74" s="15"/>
      <c r="I74" s="358"/>
      <c r="J74" s="333"/>
      <c r="K74" s="24"/>
      <c r="L74" s="2"/>
      <c r="M74" s="236"/>
      <c r="N74" s="24"/>
      <c r="O74" s="334"/>
    </row>
    <row r="75" spans="1:15" s="16" customFormat="1" ht="11.1" customHeight="1">
      <c r="A75" s="387"/>
      <c r="B75" s="388" t="s">
        <v>764</v>
      </c>
      <c r="C75" s="245" t="s">
        <v>793</v>
      </c>
      <c r="D75" s="389">
        <v>2</v>
      </c>
      <c r="E75" s="390" t="s">
        <v>740</v>
      </c>
      <c r="F75" s="17"/>
      <c r="G75" s="18"/>
      <c r="H75" s="19"/>
      <c r="I75" s="360"/>
      <c r="J75" s="335">
        <v>1</v>
      </c>
      <c r="K75" s="22" t="s">
        <v>465</v>
      </c>
      <c r="L75" s="329"/>
      <c r="M75" s="240">
        <v>1</v>
      </c>
      <c r="N75" s="328" t="s">
        <v>465</v>
      </c>
      <c r="O75" s="340"/>
    </row>
    <row r="76" spans="1:15" s="16" customFormat="1" ht="11.1" customHeight="1">
      <c r="A76" s="11"/>
      <c r="B76" s="12"/>
      <c r="C76" s="244"/>
      <c r="D76" s="357"/>
      <c r="E76" s="13"/>
      <c r="F76" s="14"/>
      <c r="G76" s="15"/>
      <c r="I76" s="358"/>
      <c r="J76" s="337"/>
      <c r="K76" s="325"/>
      <c r="L76" s="239"/>
      <c r="M76" s="237"/>
      <c r="N76" s="251"/>
      <c r="O76" s="338"/>
    </row>
    <row r="77" spans="1:15" s="16" customFormat="1" ht="11.1" customHeight="1">
      <c r="A77" s="385"/>
      <c r="B77" s="386"/>
      <c r="C77" s="244"/>
      <c r="D77" s="357"/>
      <c r="E77" s="13"/>
      <c r="F77" s="14"/>
      <c r="G77" s="15"/>
      <c r="I77" s="358"/>
      <c r="J77" s="333"/>
      <c r="K77" s="24"/>
      <c r="L77" s="2"/>
      <c r="M77" s="236"/>
      <c r="N77" s="24"/>
      <c r="O77" s="334"/>
    </row>
    <row r="78" spans="1:15" s="16" customFormat="1" ht="11.1" customHeight="1">
      <c r="A78" s="387"/>
      <c r="B78" s="388" t="s">
        <v>764</v>
      </c>
      <c r="C78" s="245" t="s">
        <v>794</v>
      </c>
      <c r="D78" s="389">
        <v>4</v>
      </c>
      <c r="E78" s="390" t="s">
        <v>740</v>
      </c>
      <c r="F78" s="17"/>
      <c r="G78" s="18"/>
      <c r="H78" s="19"/>
      <c r="I78" s="360"/>
      <c r="J78" s="335"/>
      <c r="K78" s="22"/>
      <c r="L78" s="329"/>
      <c r="M78" s="240">
        <v>4</v>
      </c>
      <c r="N78" s="328" t="s">
        <v>465</v>
      </c>
      <c r="O78" s="340"/>
    </row>
    <row r="79" spans="1:15" s="16" customFormat="1" ht="11.1" customHeight="1">
      <c r="A79" s="11"/>
      <c r="B79" s="12"/>
      <c r="C79" s="244"/>
      <c r="D79" s="357"/>
      <c r="E79" s="13"/>
      <c r="F79" s="14"/>
      <c r="G79" s="15"/>
      <c r="I79" s="358"/>
      <c r="J79" s="337"/>
      <c r="K79" s="325"/>
      <c r="L79" s="239"/>
      <c r="M79" s="237"/>
      <c r="N79" s="251"/>
      <c r="O79" s="338"/>
    </row>
    <row r="80" spans="1:15" s="16" customFormat="1" ht="11.1" customHeight="1">
      <c r="A80" s="385"/>
      <c r="B80" s="386"/>
      <c r="C80" s="244"/>
      <c r="D80" s="357"/>
      <c r="E80" s="13"/>
      <c r="F80" s="14"/>
      <c r="G80" s="15"/>
      <c r="I80" s="358"/>
      <c r="J80" s="333"/>
      <c r="K80" s="24"/>
      <c r="L80" s="2"/>
      <c r="M80" s="236"/>
      <c r="N80" s="24"/>
      <c r="O80" s="334"/>
    </row>
    <row r="81" spans="1:15" s="16" customFormat="1" ht="11.1" customHeight="1">
      <c r="A81" s="387"/>
      <c r="B81" s="388" t="s">
        <v>764</v>
      </c>
      <c r="C81" s="245" t="s">
        <v>795</v>
      </c>
      <c r="D81" s="389">
        <v>2</v>
      </c>
      <c r="E81" s="390" t="s">
        <v>740</v>
      </c>
      <c r="F81" s="17"/>
      <c r="G81" s="18"/>
      <c r="H81" s="19"/>
      <c r="I81" s="360"/>
      <c r="J81" s="335"/>
      <c r="K81" s="22"/>
      <c r="L81" s="329"/>
      <c r="M81" s="240">
        <v>2</v>
      </c>
      <c r="N81" s="328" t="s">
        <v>465</v>
      </c>
      <c r="O81" s="340"/>
    </row>
    <row r="82" spans="1:15" s="16" customFormat="1" ht="11.1" customHeight="1">
      <c r="A82" s="11"/>
      <c r="B82" s="12"/>
      <c r="C82" s="244"/>
      <c r="D82" s="357"/>
      <c r="E82" s="13"/>
      <c r="F82" s="14"/>
      <c r="G82" s="15"/>
      <c r="I82" s="358"/>
      <c r="J82" s="337"/>
      <c r="K82" s="325"/>
      <c r="L82" s="239"/>
      <c r="M82" s="237"/>
      <c r="N82" s="251"/>
      <c r="O82" s="338"/>
    </row>
    <row r="83" spans="1:15" s="16" customFormat="1" ht="11.1" customHeight="1">
      <c r="A83" s="385"/>
      <c r="B83" s="386"/>
      <c r="C83" s="244"/>
      <c r="D83" s="357"/>
      <c r="E83" s="13"/>
      <c r="F83" s="14"/>
      <c r="G83" s="15"/>
      <c r="I83" s="358"/>
      <c r="J83" s="333"/>
      <c r="K83" s="24"/>
      <c r="L83" s="2"/>
      <c r="M83" s="236"/>
      <c r="N83" s="24"/>
      <c r="O83" s="334"/>
    </row>
    <row r="84" spans="1:15" s="16" customFormat="1" ht="11.1" customHeight="1">
      <c r="A84" s="387"/>
      <c r="B84" s="388" t="s">
        <v>796</v>
      </c>
      <c r="C84" s="245" t="s">
        <v>788</v>
      </c>
      <c r="D84" s="389">
        <v>3</v>
      </c>
      <c r="E84" s="390" t="s">
        <v>740</v>
      </c>
      <c r="F84" s="17"/>
      <c r="G84" s="18"/>
      <c r="H84" s="19"/>
      <c r="I84" s="360"/>
      <c r="J84" s="335">
        <v>3</v>
      </c>
      <c r="K84" s="22" t="s">
        <v>465</v>
      </c>
      <c r="L84" s="329"/>
      <c r="M84" s="240"/>
      <c r="N84" s="328"/>
      <c r="O84" s="340"/>
    </row>
    <row r="85" spans="1:15" s="16" customFormat="1" ht="11.1" customHeight="1">
      <c r="A85" s="11"/>
      <c r="B85" s="12"/>
      <c r="C85" s="244"/>
      <c r="D85" s="357"/>
      <c r="E85" s="13"/>
      <c r="F85" s="14"/>
      <c r="G85" s="15"/>
      <c r="I85" s="358"/>
      <c r="J85" s="337"/>
      <c r="K85" s="325"/>
      <c r="L85" s="239"/>
      <c r="M85" s="237"/>
      <c r="N85" s="251"/>
      <c r="O85" s="338"/>
    </row>
    <row r="86" spans="1:15" s="16" customFormat="1" ht="11.1" customHeight="1">
      <c r="A86" s="385"/>
      <c r="B86" s="386"/>
      <c r="C86" s="244" t="s">
        <v>1052</v>
      </c>
      <c r="D86" s="357"/>
      <c r="E86" s="13"/>
      <c r="F86" s="14"/>
      <c r="G86" s="15"/>
      <c r="I86" s="358"/>
      <c r="J86" s="333"/>
      <c r="K86" s="24"/>
      <c r="L86" s="2"/>
      <c r="M86" s="236"/>
      <c r="N86" s="24"/>
      <c r="O86" s="334"/>
    </row>
    <row r="87" spans="1:15" s="16" customFormat="1" ht="11.1" customHeight="1">
      <c r="A87" s="387"/>
      <c r="B87" s="388" t="s">
        <v>797</v>
      </c>
      <c r="C87" s="245" t="s">
        <v>798</v>
      </c>
      <c r="D87" s="389">
        <v>16</v>
      </c>
      <c r="E87" s="390" t="s">
        <v>740</v>
      </c>
      <c r="F87" s="17"/>
      <c r="G87" s="18"/>
      <c r="H87" s="19"/>
      <c r="I87" s="360"/>
      <c r="J87" s="335">
        <v>10</v>
      </c>
      <c r="K87" s="22" t="s">
        <v>465</v>
      </c>
      <c r="L87" s="329"/>
      <c r="M87" s="240">
        <v>6</v>
      </c>
      <c r="N87" s="328" t="s">
        <v>465</v>
      </c>
      <c r="O87" s="340"/>
    </row>
    <row r="88" spans="1:15" s="16" customFormat="1" ht="11.1" customHeight="1">
      <c r="A88" s="11"/>
      <c r="B88" s="12"/>
      <c r="C88" s="244"/>
      <c r="D88" s="357"/>
      <c r="E88" s="13"/>
      <c r="F88" s="14"/>
      <c r="G88" s="15"/>
      <c r="I88" s="358"/>
      <c r="J88" s="337"/>
      <c r="K88" s="325"/>
      <c r="L88" s="239"/>
      <c r="M88" s="237"/>
      <c r="N88" s="251"/>
      <c r="O88" s="338"/>
    </row>
    <row r="89" spans="1:15" s="16" customFormat="1" ht="11.1" customHeight="1">
      <c r="A89" s="385"/>
      <c r="B89" s="386"/>
      <c r="C89" s="244"/>
      <c r="D89" s="357"/>
      <c r="E89" s="13"/>
      <c r="F89" s="14"/>
      <c r="G89" s="15"/>
      <c r="I89" s="358"/>
      <c r="J89" s="333"/>
      <c r="K89" s="24"/>
      <c r="L89" s="2"/>
      <c r="M89" s="236"/>
      <c r="N89" s="24"/>
      <c r="O89" s="334"/>
    </row>
    <row r="90" spans="1:15" s="16" customFormat="1" ht="11.1" customHeight="1">
      <c r="A90" s="387"/>
      <c r="B90" s="388" t="s">
        <v>797</v>
      </c>
      <c r="C90" s="245" t="s">
        <v>799</v>
      </c>
      <c r="D90" s="389">
        <v>19</v>
      </c>
      <c r="E90" s="390" t="s">
        <v>740</v>
      </c>
      <c r="F90" s="17"/>
      <c r="G90" s="18"/>
      <c r="H90" s="19"/>
      <c r="I90" s="360"/>
      <c r="J90" s="335">
        <v>13</v>
      </c>
      <c r="K90" s="22" t="s">
        <v>465</v>
      </c>
      <c r="L90" s="329"/>
      <c r="M90" s="240">
        <v>6</v>
      </c>
      <c r="N90" s="328" t="s">
        <v>465</v>
      </c>
      <c r="O90" s="340"/>
    </row>
    <row r="91" spans="1:15" s="16" customFormat="1" ht="11.1" customHeight="1">
      <c r="A91" s="11"/>
      <c r="B91" s="12"/>
      <c r="C91" s="244"/>
      <c r="D91" s="357"/>
      <c r="E91" s="13"/>
      <c r="F91" s="14"/>
      <c r="G91" s="15"/>
      <c r="I91" s="358"/>
      <c r="J91" s="337"/>
      <c r="K91" s="325"/>
      <c r="L91" s="239"/>
      <c r="M91" s="237"/>
      <c r="N91" s="251"/>
      <c r="O91" s="338"/>
    </row>
    <row r="92" spans="1:15" s="16" customFormat="1" ht="11.1" customHeight="1">
      <c r="A92" s="385"/>
      <c r="B92" s="386"/>
      <c r="C92" s="244"/>
      <c r="D92" s="357"/>
      <c r="E92" s="13"/>
      <c r="F92" s="14"/>
      <c r="G92" s="15"/>
      <c r="I92" s="358"/>
      <c r="J92" s="333"/>
      <c r="K92" s="24"/>
      <c r="L92" s="2"/>
      <c r="M92" s="236"/>
      <c r="N92" s="24"/>
      <c r="O92" s="334"/>
    </row>
    <row r="93" spans="1:15" s="16" customFormat="1" ht="11.1" customHeight="1">
      <c r="A93" s="387"/>
      <c r="B93" s="388" t="s">
        <v>800</v>
      </c>
      <c r="C93" s="245"/>
      <c r="D93" s="389">
        <v>16</v>
      </c>
      <c r="E93" s="390" t="s">
        <v>740</v>
      </c>
      <c r="F93" s="17"/>
      <c r="G93" s="18"/>
      <c r="H93" s="19"/>
      <c r="I93" s="360"/>
      <c r="J93" s="335">
        <v>10</v>
      </c>
      <c r="K93" s="22" t="s">
        <v>465</v>
      </c>
      <c r="L93" s="329"/>
      <c r="M93" s="240">
        <v>6</v>
      </c>
      <c r="N93" s="328" t="s">
        <v>465</v>
      </c>
      <c r="O93" s="340"/>
    </row>
    <row r="94" spans="1:15" s="16" customFormat="1" ht="11.1" customHeight="1">
      <c r="A94" s="11"/>
      <c r="B94" s="12"/>
      <c r="C94" s="244"/>
      <c r="D94" s="357"/>
      <c r="E94" s="13"/>
      <c r="F94" s="14"/>
      <c r="G94" s="15"/>
      <c r="I94" s="358"/>
      <c r="J94" s="337"/>
      <c r="K94" s="325"/>
      <c r="L94" s="239"/>
      <c r="M94" s="237"/>
      <c r="N94" s="251"/>
      <c r="O94" s="338"/>
    </row>
    <row r="95" spans="1:15" s="16" customFormat="1" ht="11.1" customHeight="1">
      <c r="A95" s="385"/>
      <c r="B95" s="386"/>
      <c r="C95" s="244"/>
      <c r="D95" s="357"/>
      <c r="E95" s="13"/>
      <c r="F95" s="14"/>
      <c r="G95" s="15"/>
      <c r="I95" s="358"/>
      <c r="J95" s="333"/>
      <c r="K95" s="24"/>
      <c r="L95" s="2"/>
      <c r="M95" s="236"/>
      <c r="N95" s="24"/>
      <c r="O95" s="334"/>
    </row>
    <row r="96" spans="1:15" s="16" customFormat="1" ht="11.1" customHeight="1">
      <c r="A96" s="387"/>
      <c r="B96" s="388" t="s">
        <v>801</v>
      </c>
      <c r="C96" s="245" t="s">
        <v>802</v>
      </c>
      <c r="D96" s="389">
        <v>57</v>
      </c>
      <c r="E96" s="390" t="s">
        <v>738</v>
      </c>
      <c r="F96" s="17"/>
      <c r="G96" s="18"/>
      <c r="H96" s="19"/>
      <c r="I96" s="360"/>
      <c r="J96" s="335">
        <v>6</v>
      </c>
      <c r="K96" s="22" t="s">
        <v>1224</v>
      </c>
      <c r="L96" s="329"/>
      <c r="M96" s="240">
        <v>51</v>
      </c>
      <c r="N96" s="328" t="s">
        <v>1224</v>
      </c>
      <c r="O96" s="340"/>
    </row>
    <row r="97" spans="1:15" s="16" customFormat="1" ht="11.1" customHeight="1">
      <c r="A97" s="11"/>
      <c r="B97" s="12"/>
      <c r="C97" s="244"/>
      <c r="D97" s="357"/>
      <c r="E97" s="13"/>
      <c r="F97" s="14"/>
      <c r="G97" s="15"/>
      <c r="I97" s="358"/>
      <c r="J97" s="337"/>
      <c r="K97" s="325"/>
      <c r="L97" s="239"/>
      <c r="M97" s="237"/>
      <c r="N97" s="251"/>
      <c r="O97" s="338"/>
    </row>
    <row r="98" spans="1:15" s="16" customFormat="1" ht="11.1" customHeight="1">
      <c r="A98" s="385"/>
      <c r="B98" s="386"/>
      <c r="C98" s="244"/>
      <c r="D98" s="357"/>
      <c r="E98" s="13"/>
      <c r="F98" s="14"/>
      <c r="G98" s="15"/>
      <c r="I98" s="358"/>
      <c r="J98" s="333"/>
      <c r="K98" s="24"/>
      <c r="L98" s="2"/>
      <c r="M98" s="236"/>
      <c r="N98" s="24"/>
      <c r="O98" s="334"/>
    </row>
    <row r="99" spans="1:15" s="16" customFormat="1" ht="11.1" customHeight="1">
      <c r="A99" s="387"/>
      <c r="B99" s="388" t="s">
        <v>801</v>
      </c>
      <c r="C99" s="245" t="s">
        <v>803</v>
      </c>
      <c r="D99" s="389">
        <v>153</v>
      </c>
      <c r="E99" s="390" t="s">
        <v>738</v>
      </c>
      <c r="F99" s="17"/>
      <c r="G99" s="18"/>
      <c r="H99" s="19"/>
      <c r="I99" s="360"/>
      <c r="J99" s="335">
        <v>46</v>
      </c>
      <c r="K99" s="22" t="s">
        <v>1224</v>
      </c>
      <c r="L99" s="329"/>
      <c r="M99" s="240">
        <v>107</v>
      </c>
      <c r="N99" s="328" t="s">
        <v>1224</v>
      </c>
      <c r="O99" s="340"/>
    </row>
    <row r="100" spans="1:15" s="16" customFormat="1" ht="11.1" customHeight="1">
      <c r="A100" s="11"/>
      <c r="B100" s="12"/>
      <c r="C100" s="244"/>
      <c r="D100" s="357"/>
      <c r="E100" s="13"/>
      <c r="F100" s="14"/>
      <c r="G100" s="15"/>
      <c r="I100" s="358"/>
      <c r="J100" s="337"/>
      <c r="K100" s="325"/>
      <c r="L100" s="239"/>
      <c r="M100" s="237"/>
      <c r="N100" s="251"/>
      <c r="O100" s="338"/>
    </row>
    <row r="101" spans="1:15" s="16" customFormat="1" ht="11.1" customHeight="1">
      <c r="A101" s="385"/>
      <c r="B101" s="386"/>
      <c r="C101" s="244"/>
      <c r="D101" s="357"/>
      <c r="E101" s="13"/>
      <c r="F101" s="14"/>
      <c r="G101" s="15"/>
      <c r="I101" s="358"/>
      <c r="J101" s="333"/>
      <c r="K101" s="24"/>
      <c r="L101" s="2"/>
      <c r="M101" s="236"/>
      <c r="N101" s="24"/>
      <c r="O101" s="334"/>
    </row>
    <row r="102" spans="1:15" s="16" customFormat="1" ht="11.1" customHeight="1">
      <c r="A102" s="387"/>
      <c r="B102" s="388" t="s">
        <v>801</v>
      </c>
      <c r="C102" s="245" t="s">
        <v>804</v>
      </c>
      <c r="D102" s="389">
        <v>15</v>
      </c>
      <c r="E102" s="390" t="s">
        <v>738</v>
      </c>
      <c r="F102" s="17"/>
      <c r="G102" s="18"/>
      <c r="H102" s="19"/>
      <c r="I102" s="360"/>
      <c r="J102" s="335">
        <v>9</v>
      </c>
      <c r="K102" s="22" t="s">
        <v>1224</v>
      </c>
      <c r="L102" s="329"/>
      <c r="M102" s="240">
        <v>6</v>
      </c>
      <c r="N102" s="328" t="s">
        <v>1224</v>
      </c>
      <c r="O102" s="340"/>
    </row>
    <row r="103" spans="1:15" s="16" customFormat="1" ht="11.1" customHeight="1">
      <c r="A103" s="11"/>
      <c r="B103" s="12"/>
      <c r="C103" s="244"/>
      <c r="D103" s="357"/>
      <c r="E103" s="13"/>
      <c r="F103" s="14"/>
      <c r="G103" s="15"/>
      <c r="I103" s="358"/>
      <c r="J103" s="337"/>
      <c r="K103" s="325"/>
      <c r="L103" s="239"/>
      <c r="M103" s="237"/>
      <c r="N103" s="251"/>
      <c r="O103" s="338"/>
    </row>
    <row r="104" spans="1:15" s="16" customFormat="1" ht="11.1" customHeight="1">
      <c r="A104" s="385"/>
      <c r="B104" s="386"/>
      <c r="C104" s="244"/>
      <c r="D104" s="357"/>
      <c r="E104" s="13"/>
      <c r="F104" s="14"/>
      <c r="G104" s="15"/>
      <c r="I104" s="358"/>
      <c r="J104" s="333"/>
      <c r="K104" s="24"/>
      <c r="L104" s="2"/>
      <c r="M104" s="236"/>
      <c r="N104" s="24"/>
      <c r="O104" s="334"/>
    </row>
    <row r="105" spans="1:15" s="16" customFormat="1" ht="11.1" customHeight="1">
      <c r="A105" s="387"/>
      <c r="B105" s="388" t="s">
        <v>801</v>
      </c>
      <c r="C105" s="245" t="s">
        <v>805</v>
      </c>
      <c r="D105" s="389">
        <v>50</v>
      </c>
      <c r="E105" s="390" t="s">
        <v>738</v>
      </c>
      <c r="F105" s="17"/>
      <c r="G105" s="18"/>
      <c r="H105" s="19"/>
      <c r="I105" s="360"/>
      <c r="J105" s="335">
        <v>21</v>
      </c>
      <c r="K105" s="22" t="s">
        <v>1224</v>
      </c>
      <c r="L105" s="329"/>
      <c r="M105" s="240">
        <v>29</v>
      </c>
      <c r="N105" s="328" t="s">
        <v>1224</v>
      </c>
      <c r="O105" s="340"/>
    </row>
    <row r="106" spans="1:15" s="16" customFormat="1" ht="11.1" customHeight="1">
      <c r="A106" s="11"/>
      <c r="B106" s="12"/>
      <c r="C106" s="244"/>
      <c r="D106" s="357"/>
      <c r="E106" s="13"/>
      <c r="F106" s="14"/>
      <c r="G106" s="15"/>
      <c r="I106" s="358"/>
      <c r="J106" s="337"/>
      <c r="K106" s="325"/>
      <c r="L106" s="239"/>
      <c r="M106" s="237"/>
      <c r="N106" s="251"/>
      <c r="O106" s="338"/>
    </row>
    <row r="107" spans="1:15" s="16" customFormat="1" ht="11.1" customHeight="1">
      <c r="A107" s="385"/>
      <c r="B107" s="386"/>
      <c r="C107" s="244"/>
      <c r="D107" s="357"/>
      <c r="E107" s="13"/>
      <c r="F107" s="14"/>
      <c r="G107" s="15"/>
      <c r="I107" s="358"/>
      <c r="J107" s="333"/>
      <c r="K107" s="24"/>
      <c r="L107" s="2"/>
      <c r="M107" s="236"/>
      <c r="N107" s="24"/>
      <c r="O107" s="334"/>
    </row>
    <row r="108" spans="1:15" s="16" customFormat="1" ht="11.1" customHeight="1">
      <c r="A108" s="387"/>
      <c r="B108" s="388" t="s">
        <v>801</v>
      </c>
      <c r="C108" s="245" t="s">
        <v>806</v>
      </c>
      <c r="D108" s="389">
        <v>42</v>
      </c>
      <c r="E108" s="390" t="s">
        <v>738</v>
      </c>
      <c r="F108" s="17"/>
      <c r="G108" s="18"/>
      <c r="H108" s="19"/>
      <c r="I108" s="360"/>
      <c r="J108" s="335">
        <v>42</v>
      </c>
      <c r="K108" s="22" t="s">
        <v>1224</v>
      </c>
      <c r="L108" s="329"/>
      <c r="M108" s="240"/>
      <c r="N108" s="328"/>
      <c r="O108" s="340"/>
    </row>
    <row r="109" spans="1:15" s="16" customFormat="1" ht="11.1" customHeight="1">
      <c r="A109" s="11"/>
      <c r="B109" s="12"/>
      <c r="C109" s="244"/>
      <c r="D109" s="357"/>
      <c r="E109" s="13"/>
      <c r="F109" s="14"/>
      <c r="G109" s="15"/>
      <c r="I109" s="358"/>
      <c r="J109" s="337"/>
      <c r="K109" s="325"/>
      <c r="L109" s="239"/>
      <c r="M109" s="237"/>
      <c r="N109" s="251"/>
      <c r="O109" s="338"/>
    </row>
    <row r="110" spans="1:15" s="16" customFormat="1" ht="11.1" customHeight="1">
      <c r="A110" s="385"/>
      <c r="B110" s="386"/>
      <c r="C110" s="244"/>
      <c r="D110" s="357"/>
      <c r="E110" s="13"/>
      <c r="F110" s="14"/>
      <c r="G110" s="15"/>
      <c r="I110" s="358"/>
      <c r="J110" s="333"/>
      <c r="K110" s="24"/>
      <c r="L110" s="2"/>
      <c r="M110" s="236"/>
      <c r="N110" s="24"/>
      <c r="O110" s="334"/>
    </row>
    <row r="111" spans="1:15" s="16" customFormat="1" ht="11.1" customHeight="1">
      <c r="A111" s="387"/>
      <c r="B111" s="388" t="s">
        <v>801</v>
      </c>
      <c r="C111" s="245" t="s">
        <v>807</v>
      </c>
      <c r="D111" s="389">
        <v>56</v>
      </c>
      <c r="E111" s="390" t="s">
        <v>738</v>
      </c>
      <c r="F111" s="17"/>
      <c r="G111" s="18"/>
      <c r="H111" s="19"/>
      <c r="I111" s="360"/>
      <c r="J111" s="335">
        <v>55</v>
      </c>
      <c r="K111" s="22" t="s">
        <v>1224</v>
      </c>
      <c r="L111" s="329"/>
      <c r="M111" s="240">
        <v>1</v>
      </c>
      <c r="N111" s="328" t="s">
        <v>1224</v>
      </c>
      <c r="O111" s="340"/>
    </row>
    <row r="112" spans="1:15" s="16" customFormat="1" ht="11.1" customHeight="1">
      <c r="A112" s="11"/>
      <c r="B112" s="12"/>
      <c r="C112" s="244"/>
      <c r="D112" s="357"/>
      <c r="E112" s="13"/>
      <c r="F112" s="14"/>
      <c r="G112" s="15"/>
      <c r="I112" s="358"/>
      <c r="J112" s="337"/>
      <c r="K112" s="325"/>
      <c r="L112" s="239"/>
      <c r="M112" s="237"/>
      <c r="N112" s="251"/>
      <c r="O112" s="338"/>
    </row>
    <row r="113" spans="1:15" s="16" customFormat="1" ht="11.1" customHeight="1">
      <c r="A113" s="385"/>
      <c r="B113" s="386"/>
      <c r="C113" s="244"/>
      <c r="D113" s="357"/>
      <c r="E113" s="13"/>
      <c r="F113" s="14"/>
      <c r="G113" s="15"/>
      <c r="I113" s="358"/>
      <c r="J113" s="333"/>
      <c r="K113" s="24"/>
      <c r="L113" s="2"/>
      <c r="M113" s="236"/>
      <c r="N113" s="24"/>
      <c r="O113" s="334"/>
    </row>
    <row r="114" spans="1:15" s="16" customFormat="1" ht="11.1" customHeight="1">
      <c r="A114" s="387"/>
      <c r="B114" s="388" t="s">
        <v>801</v>
      </c>
      <c r="C114" s="245" t="s">
        <v>808</v>
      </c>
      <c r="D114" s="389">
        <v>69</v>
      </c>
      <c r="E114" s="390" t="s">
        <v>738</v>
      </c>
      <c r="F114" s="17"/>
      <c r="G114" s="18"/>
      <c r="H114" s="19"/>
      <c r="I114" s="360"/>
      <c r="J114" s="335"/>
      <c r="K114" s="22"/>
      <c r="L114" s="329"/>
      <c r="M114" s="240">
        <v>69</v>
      </c>
      <c r="N114" s="328" t="s">
        <v>1224</v>
      </c>
      <c r="O114" s="340"/>
    </row>
    <row r="115" spans="1:15" s="16" customFormat="1" ht="11.1" customHeight="1">
      <c r="A115" s="11"/>
      <c r="B115" s="12"/>
      <c r="C115" s="244"/>
      <c r="D115" s="357"/>
      <c r="E115" s="13"/>
      <c r="F115" s="14"/>
      <c r="G115" s="15"/>
      <c r="I115" s="358"/>
      <c r="J115" s="337"/>
      <c r="K115" s="325"/>
      <c r="L115" s="239"/>
      <c r="M115" s="237"/>
      <c r="N115" s="251"/>
      <c r="O115" s="338"/>
    </row>
    <row r="116" spans="1:15" s="16" customFormat="1" ht="11.1" customHeight="1">
      <c r="A116" s="385"/>
      <c r="B116" s="386"/>
      <c r="C116" s="244"/>
      <c r="D116" s="357"/>
      <c r="E116" s="13"/>
      <c r="F116" s="14"/>
      <c r="G116" s="15"/>
      <c r="I116" s="358"/>
      <c r="J116" s="333"/>
      <c r="K116" s="24"/>
      <c r="L116" s="2"/>
      <c r="M116" s="236"/>
      <c r="N116" s="24"/>
      <c r="O116" s="334"/>
    </row>
    <row r="117" spans="1:15" s="16" customFormat="1" ht="11.1" customHeight="1">
      <c r="A117" s="387"/>
      <c r="B117" s="388" t="s">
        <v>801</v>
      </c>
      <c r="C117" s="245" t="s">
        <v>809</v>
      </c>
      <c r="D117" s="389">
        <v>65</v>
      </c>
      <c r="E117" s="390" t="s">
        <v>738</v>
      </c>
      <c r="F117" s="17"/>
      <c r="G117" s="18"/>
      <c r="H117" s="19"/>
      <c r="I117" s="360"/>
      <c r="J117" s="335">
        <v>65</v>
      </c>
      <c r="K117" s="22" t="s">
        <v>1224</v>
      </c>
      <c r="L117" s="329"/>
      <c r="M117" s="240"/>
      <c r="N117" s="328"/>
      <c r="O117" s="340"/>
    </row>
    <row r="118" spans="1:15" s="16" customFormat="1" ht="11.1" customHeight="1">
      <c r="A118" s="11"/>
      <c r="B118" s="12"/>
      <c r="C118" s="244"/>
      <c r="D118" s="357"/>
      <c r="E118" s="13"/>
      <c r="F118" s="14"/>
      <c r="G118" s="15"/>
      <c r="I118" s="358"/>
      <c r="J118" s="337"/>
      <c r="K118" s="325"/>
      <c r="L118" s="239"/>
      <c r="M118" s="237"/>
      <c r="N118" s="251"/>
      <c r="O118" s="338"/>
    </row>
    <row r="119" spans="1:15" s="16" customFormat="1" ht="11.1" customHeight="1">
      <c r="A119" s="385"/>
      <c r="B119" s="386"/>
      <c r="C119" s="244"/>
      <c r="D119" s="357"/>
      <c r="E119" s="13"/>
      <c r="F119" s="14"/>
      <c r="G119" s="15"/>
      <c r="I119" s="358"/>
      <c r="J119" s="333"/>
      <c r="K119" s="24"/>
      <c r="L119" s="2"/>
      <c r="M119" s="236"/>
      <c r="N119" s="24"/>
      <c r="O119" s="334"/>
    </row>
    <row r="120" spans="1:15" s="16" customFormat="1" ht="11.1" customHeight="1">
      <c r="A120" s="387"/>
      <c r="B120" s="388" t="s">
        <v>801</v>
      </c>
      <c r="C120" s="245" t="s">
        <v>810</v>
      </c>
      <c r="D120" s="389">
        <v>17</v>
      </c>
      <c r="E120" s="390" t="s">
        <v>738</v>
      </c>
      <c r="F120" s="17"/>
      <c r="G120" s="18"/>
      <c r="H120" s="19"/>
      <c r="I120" s="360"/>
      <c r="J120" s="335">
        <v>17</v>
      </c>
      <c r="K120" s="22" t="s">
        <v>1224</v>
      </c>
      <c r="L120" s="329"/>
      <c r="M120" s="240"/>
      <c r="N120" s="328"/>
      <c r="O120" s="340"/>
    </row>
    <row r="121" spans="1:15" s="16" customFormat="1" ht="11.1" customHeight="1">
      <c r="A121" s="11"/>
      <c r="B121" s="12"/>
      <c r="C121" s="244"/>
      <c r="D121" s="357"/>
      <c r="E121" s="13"/>
      <c r="F121" s="14"/>
      <c r="G121" s="15"/>
      <c r="I121" s="358"/>
      <c r="J121" s="337"/>
      <c r="K121" s="325"/>
      <c r="L121" s="239"/>
      <c r="M121" s="237"/>
      <c r="N121" s="251"/>
      <c r="O121" s="338"/>
    </row>
    <row r="122" spans="1:15" s="16" customFormat="1" ht="11.1" customHeight="1">
      <c r="A122" s="385"/>
      <c r="B122" s="386"/>
      <c r="C122" s="244"/>
      <c r="D122" s="357"/>
      <c r="E122" s="13"/>
      <c r="F122" s="14"/>
      <c r="G122" s="15"/>
      <c r="I122" s="358"/>
      <c r="J122" s="333"/>
      <c r="K122" s="24"/>
      <c r="L122" s="2"/>
      <c r="M122" s="236"/>
      <c r="N122" s="24"/>
      <c r="O122" s="334"/>
    </row>
    <row r="123" spans="1:15" s="16" customFormat="1" ht="11.1" customHeight="1">
      <c r="A123" s="387"/>
      <c r="B123" s="388" t="s">
        <v>801</v>
      </c>
      <c r="C123" s="245" t="s">
        <v>823</v>
      </c>
      <c r="D123" s="389">
        <v>24</v>
      </c>
      <c r="E123" s="390" t="s">
        <v>738</v>
      </c>
      <c r="F123" s="17"/>
      <c r="G123" s="18"/>
      <c r="H123" s="19"/>
      <c r="I123" s="360"/>
      <c r="J123" s="335">
        <v>24</v>
      </c>
      <c r="K123" s="22" t="s">
        <v>1224</v>
      </c>
      <c r="L123" s="329"/>
      <c r="M123" s="240"/>
      <c r="N123" s="328"/>
      <c r="O123" s="340"/>
    </row>
    <row r="124" spans="1:15" s="16" customFormat="1" ht="11.1" customHeight="1">
      <c r="A124" s="11"/>
      <c r="B124" s="12"/>
      <c r="C124" s="244"/>
      <c r="D124" s="357"/>
      <c r="E124" s="13"/>
      <c r="F124" s="14"/>
      <c r="G124" s="15"/>
      <c r="I124" s="358"/>
      <c r="J124" s="337"/>
      <c r="K124" s="325"/>
      <c r="L124" s="239"/>
      <c r="M124" s="237"/>
      <c r="N124" s="251"/>
      <c r="O124" s="338"/>
    </row>
    <row r="125" spans="1:15" s="16" customFormat="1" ht="11.1" customHeight="1">
      <c r="A125" s="385"/>
      <c r="B125" s="386"/>
      <c r="C125" s="244"/>
      <c r="D125" s="357"/>
      <c r="E125" s="13"/>
      <c r="F125" s="14"/>
      <c r="G125" s="15"/>
      <c r="I125" s="358"/>
      <c r="J125" s="333"/>
      <c r="K125" s="24"/>
      <c r="L125" s="2"/>
      <c r="M125" s="236"/>
      <c r="N125" s="24"/>
      <c r="O125" s="334"/>
    </row>
    <row r="126" spans="1:15" s="16" customFormat="1" ht="11.1" customHeight="1">
      <c r="A126" s="387"/>
      <c r="B126" s="388" t="s">
        <v>801</v>
      </c>
      <c r="C126" s="245" t="s">
        <v>811</v>
      </c>
      <c r="D126" s="389">
        <v>23</v>
      </c>
      <c r="E126" s="390" t="s">
        <v>738</v>
      </c>
      <c r="F126" s="17"/>
      <c r="G126" s="18"/>
      <c r="H126" s="19"/>
      <c r="I126" s="360"/>
      <c r="J126" s="335">
        <v>8</v>
      </c>
      <c r="K126" s="22" t="s">
        <v>1224</v>
      </c>
      <c r="L126" s="329"/>
      <c r="M126" s="240">
        <v>15</v>
      </c>
      <c r="N126" s="328" t="s">
        <v>1224</v>
      </c>
      <c r="O126" s="340"/>
    </row>
    <row r="127" spans="1:15" s="16" customFormat="1" ht="11.1" customHeight="1">
      <c r="A127" s="11"/>
      <c r="B127" s="12"/>
      <c r="C127" s="244"/>
      <c r="D127" s="357"/>
      <c r="E127" s="13"/>
      <c r="F127" s="14"/>
      <c r="G127" s="15"/>
      <c r="I127" s="358"/>
      <c r="J127" s="337"/>
      <c r="K127" s="325"/>
      <c r="L127" s="239"/>
      <c r="M127" s="237"/>
      <c r="N127" s="251"/>
      <c r="O127" s="338"/>
    </row>
    <row r="128" spans="1:15" s="16" customFormat="1" ht="11.1" customHeight="1">
      <c r="A128" s="385"/>
      <c r="B128" s="386"/>
      <c r="C128" s="244"/>
      <c r="D128" s="357"/>
      <c r="E128" s="13"/>
      <c r="F128" s="14"/>
      <c r="G128" s="15"/>
      <c r="I128" s="358"/>
      <c r="J128" s="333"/>
      <c r="K128" s="24"/>
      <c r="L128" s="2"/>
      <c r="M128" s="236"/>
      <c r="N128" s="24"/>
      <c r="O128" s="334"/>
    </row>
    <row r="129" spans="1:15" s="16" customFormat="1" ht="11.1" customHeight="1">
      <c r="A129" s="387"/>
      <c r="B129" s="388" t="s">
        <v>801</v>
      </c>
      <c r="C129" s="245" t="s">
        <v>812</v>
      </c>
      <c r="D129" s="389">
        <v>93</v>
      </c>
      <c r="E129" s="390" t="s">
        <v>738</v>
      </c>
      <c r="F129" s="17"/>
      <c r="G129" s="18"/>
      <c r="H129" s="19"/>
      <c r="I129" s="360"/>
      <c r="J129" s="335">
        <v>77</v>
      </c>
      <c r="K129" s="22" t="s">
        <v>1224</v>
      </c>
      <c r="L129" s="329"/>
      <c r="M129" s="240">
        <v>16</v>
      </c>
      <c r="N129" s="328" t="s">
        <v>1224</v>
      </c>
      <c r="O129" s="340"/>
    </row>
    <row r="130" spans="1:15" s="16" customFormat="1" ht="11.1" customHeight="1">
      <c r="A130" s="11"/>
      <c r="B130" s="12"/>
      <c r="C130" s="244"/>
      <c r="D130" s="357"/>
      <c r="E130" s="13"/>
      <c r="F130" s="14"/>
      <c r="G130" s="15"/>
      <c r="I130" s="358"/>
      <c r="J130" s="337"/>
      <c r="K130" s="325"/>
      <c r="L130" s="239"/>
      <c r="M130" s="237"/>
      <c r="N130" s="251"/>
      <c r="O130" s="338"/>
    </row>
    <row r="131" spans="1:15" s="16" customFormat="1" ht="11.1" customHeight="1">
      <c r="A131" s="385"/>
      <c r="B131" s="386"/>
      <c r="C131" s="244"/>
      <c r="D131" s="357"/>
      <c r="E131" s="13"/>
      <c r="F131" s="14"/>
      <c r="G131" s="15"/>
      <c r="I131" s="358"/>
      <c r="J131" s="333"/>
      <c r="K131" s="24"/>
      <c r="L131" s="2"/>
      <c r="M131" s="236"/>
      <c r="N131" s="24"/>
      <c r="O131" s="334"/>
    </row>
    <row r="132" spans="1:15" s="16" customFormat="1" ht="11.1" customHeight="1">
      <c r="A132" s="387"/>
      <c r="B132" s="388" t="s">
        <v>801</v>
      </c>
      <c r="C132" s="245" t="s">
        <v>813</v>
      </c>
      <c r="D132" s="389">
        <v>36</v>
      </c>
      <c r="E132" s="390" t="s">
        <v>738</v>
      </c>
      <c r="F132" s="17"/>
      <c r="G132" s="18"/>
      <c r="H132" s="19"/>
      <c r="I132" s="360"/>
      <c r="J132" s="335">
        <v>24</v>
      </c>
      <c r="K132" s="22" t="s">
        <v>1224</v>
      </c>
      <c r="L132" s="329"/>
      <c r="M132" s="240">
        <v>12</v>
      </c>
      <c r="N132" s="328" t="s">
        <v>1224</v>
      </c>
      <c r="O132" s="340"/>
    </row>
    <row r="133" spans="1:15" s="16" customFormat="1" ht="11.1" customHeight="1">
      <c r="A133" s="11"/>
      <c r="B133" s="12"/>
      <c r="C133" s="244"/>
      <c r="D133" s="357"/>
      <c r="E133" s="13"/>
      <c r="F133" s="14"/>
      <c r="G133" s="15"/>
      <c r="I133" s="358"/>
      <c r="J133" s="337"/>
      <c r="K133" s="325"/>
      <c r="L133" s="239"/>
      <c r="M133" s="237"/>
      <c r="N133" s="251"/>
      <c r="O133" s="338"/>
    </row>
    <row r="134" spans="1:15" s="16" customFormat="1" ht="11.1" customHeight="1">
      <c r="A134" s="385"/>
      <c r="B134" s="386"/>
      <c r="C134" s="244"/>
      <c r="D134" s="357"/>
      <c r="E134" s="13"/>
      <c r="F134" s="14"/>
      <c r="G134" s="15"/>
      <c r="I134" s="358"/>
      <c r="J134" s="333"/>
      <c r="K134" s="24"/>
      <c r="L134" s="2"/>
      <c r="M134" s="236"/>
      <c r="N134" s="24"/>
      <c r="O134" s="334"/>
    </row>
    <row r="135" spans="1:15" s="16" customFormat="1" ht="11.1" customHeight="1">
      <c r="A135" s="387"/>
      <c r="B135" s="388" t="s">
        <v>801</v>
      </c>
      <c r="C135" s="245" t="s">
        <v>814</v>
      </c>
      <c r="D135" s="389">
        <v>6</v>
      </c>
      <c r="E135" s="390" t="s">
        <v>738</v>
      </c>
      <c r="F135" s="17"/>
      <c r="G135" s="18"/>
      <c r="H135" s="19"/>
      <c r="I135" s="360"/>
      <c r="J135" s="335"/>
      <c r="K135" s="22"/>
      <c r="L135" s="329"/>
      <c r="M135" s="240">
        <v>6</v>
      </c>
      <c r="N135" s="328" t="s">
        <v>1224</v>
      </c>
      <c r="O135" s="340"/>
    </row>
    <row r="136" spans="1:15" s="16" customFormat="1" ht="11.1" customHeight="1">
      <c r="A136" s="11"/>
      <c r="B136" s="12"/>
      <c r="C136" s="244"/>
      <c r="D136" s="357"/>
      <c r="E136" s="13"/>
      <c r="F136" s="14"/>
      <c r="G136" s="15"/>
      <c r="I136" s="358"/>
      <c r="J136" s="337"/>
      <c r="K136" s="325"/>
      <c r="L136" s="239"/>
      <c r="M136" s="237"/>
      <c r="N136" s="251"/>
      <c r="O136" s="338"/>
    </row>
    <row r="137" spans="1:15" s="16" customFormat="1" ht="11.1" customHeight="1">
      <c r="A137" s="385"/>
      <c r="B137" s="386"/>
      <c r="C137" s="244"/>
      <c r="D137" s="357"/>
      <c r="E137" s="13"/>
      <c r="F137" s="14"/>
      <c r="G137" s="15"/>
      <c r="I137" s="358"/>
      <c r="J137" s="333"/>
      <c r="K137" s="24"/>
      <c r="L137" s="2"/>
      <c r="M137" s="236"/>
      <c r="N137" s="24"/>
      <c r="O137" s="334"/>
    </row>
    <row r="138" spans="1:15" s="16" customFormat="1" ht="11.1" customHeight="1">
      <c r="A138" s="387"/>
      <c r="B138" s="388" t="s">
        <v>801</v>
      </c>
      <c r="C138" s="245" t="s">
        <v>815</v>
      </c>
      <c r="D138" s="389">
        <v>3</v>
      </c>
      <c r="E138" s="390" t="s">
        <v>738</v>
      </c>
      <c r="F138" s="17"/>
      <c r="G138" s="18"/>
      <c r="H138" s="19"/>
      <c r="I138" s="360"/>
      <c r="J138" s="335">
        <v>3</v>
      </c>
      <c r="K138" s="22" t="s">
        <v>1224</v>
      </c>
      <c r="L138" s="329"/>
      <c r="M138" s="240"/>
      <c r="N138" s="328"/>
      <c r="O138" s="340"/>
    </row>
    <row r="139" spans="1:15" s="16" customFormat="1" ht="11.1" customHeight="1">
      <c r="A139" s="11"/>
      <c r="B139" s="12"/>
      <c r="C139" s="244"/>
      <c r="D139" s="357"/>
      <c r="E139" s="13"/>
      <c r="F139" s="14"/>
      <c r="G139" s="15"/>
      <c r="I139" s="358"/>
      <c r="J139" s="337"/>
      <c r="K139" s="325"/>
      <c r="L139" s="239"/>
      <c r="M139" s="237"/>
      <c r="N139" s="251"/>
      <c r="O139" s="338"/>
    </row>
    <row r="140" spans="1:15" s="16" customFormat="1" ht="11.1" customHeight="1">
      <c r="A140" s="385"/>
      <c r="B140" s="386"/>
      <c r="C140" s="244"/>
      <c r="D140" s="357"/>
      <c r="E140" s="13"/>
      <c r="F140" s="14"/>
      <c r="G140" s="15"/>
      <c r="I140" s="358"/>
      <c r="J140" s="333"/>
      <c r="K140" s="24"/>
      <c r="L140" s="2"/>
      <c r="M140" s="236"/>
      <c r="N140" s="24"/>
      <c r="O140" s="334"/>
    </row>
    <row r="141" spans="1:15" s="16" customFormat="1" ht="11.1" customHeight="1">
      <c r="A141" s="387"/>
      <c r="B141" s="388" t="s">
        <v>801</v>
      </c>
      <c r="C141" s="245" t="s">
        <v>816</v>
      </c>
      <c r="D141" s="389">
        <v>27</v>
      </c>
      <c r="E141" s="390" t="s">
        <v>738</v>
      </c>
      <c r="F141" s="17"/>
      <c r="G141" s="18"/>
      <c r="H141" s="19"/>
      <c r="I141" s="360"/>
      <c r="J141" s="335">
        <v>27</v>
      </c>
      <c r="K141" s="22" t="s">
        <v>1224</v>
      </c>
      <c r="L141" s="329"/>
      <c r="M141" s="240"/>
      <c r="N141" s="328"/>
      <c r="O141" s="340"/>
    </row>
    <row r="142" spans="1:15" s="16" customFormat="1" ht="11.1" customHeight="1">
      <c r="A142" s="11"/>
      <c r="B142" s="12"/>
      <c r="C142" s="244"/>
      <c r="D142" s="357"/>
      <c r="E142" s="13"/>
      <c r="F142" s="14"/>
      <c r="G142" s="15"/>
      <c r="I142" s="358"/>
      <c r="J142" s="337"/>
      <c r="K142" s="325"/>
      <c r="L142" s="239"/>
      <c r="M142" s="237"/>
      <c r="N142" s="251"/>
      <c r="O142" s="338"/>
    </row>
    <row r="143" spans="1:15" s="16" customFormat="1" ht="11.1" customHeight="1">
      <c r="A143" s="385"/>
      <c r="B143" s="386"/>
      <c r="C143" s="244"/>
      <c r="D143" s="357"/>
      <c r="E143" s="13"/>
      <c r="F143" s="14"/>
      <c r="G143" s="15"/>
      <c r="I143" s="358"/>
      <c r="J143" s="333"/>
      <c r="K143" s="24"/>
      <c r="L143" s="2"/>
      <c r="M143" s="236"/>
      <c r="N143" s="24"/>
      <c r="O143" s="334"/>
    </row>
    <row r="144" spans="1:15" s="16" customFormat="1" ht="11.1" customHeight="1">
      <c r="A144" s="387"/>
      <c r="B144" s="388" t="s">
        <v>801</v>
      </c>
      <c r="C144" s="245" t="s">
        <v>817</v>
      </c>
      <c r="D144" s="389">
        <v>28</v>
      </c>
      <c r="E144" s="390" t="s">
        <v>738</v>
      </c>
      <c r="F144" s="17"/>
      <c r="G144" s="18"/>
      <c r="H144" s="19"/>
      <c r="I144" s="360"/>
      <c r="J144" s="335">
        <v>28</v>
      </c>
      <c r="K144" s="22" t="s">
        <v>1224</v>
      </c>
      <c r="L144" s="329"/>
      <c r="M144" s="240"/>
      <c r="N144" s="328"/>
      <c r="O144" s="340"/>
    </row>
    <row r="145" spans="1:15" s="16" customFormat="1" ht="11.1" customHeight="1">
      <c r="A145" s="11"/>
      <c r="B145" s="12"/>
      <c r="C145" s="244"/>
      <c r="D145" s="357"/>
      <c r="E145" s="13"/>
      <c r="F145" s="14"/>
      <c r="G145" s="15"/>
      <c r="I145" s="358"/>
      <c r="J145" s="337"/>
      <c r="K145" s="325"/>
      <c r="L145" s="239"/>
      <c r="M145" s="237"/>
      <c r="N145" s="251"/>
      <c r="O145" s="338"/>
    </row>
    <row r="146" spans="1:15" s="16" customFormat="1" ht="11.1" customHeight="1">
      <c r="A146" s="385"/>
      <c r="B146" s="386"/>
      <c r="C146" s="244"/>
      <c r="D146" s="357"/>
      <c r="E146" s="13"/>
      <c r="F146" s="14"/>
      <c r="G146" s="15"/>
      <c r="I146" s="358"/>
      <c r="J146" s="333"/>
      <c r="K146" s="24"/>
      <c r="L146" s="2"/>
      <c r="M146" s="236"/>
      <c r="N146" s="24"/>
      <c r="O146" s="334"/>
    </row>
    <row r="147" spans="1:15" s="16" customFormat="1" ht="11.1" customHeight="1">
      <c r="A147" s="387"/>
      <c r="B147" s="388" t="s">
        <v>801</v>
      </c>
      <c r="C147" s="245" t="s">
        <v>818</v>
      </c>
      <c r="D147" s="389">
        <v>6</v>
      </c>
      <c r="E147" s="390" t="s">
        <v>738</v>
      </c>
      <c r="F147" s="17"/>
      <c r="G147" s="18"/>
      <c r="H147" s="19"/>
      <c r="I147" s="360"/>
      <c r="J147" s="335">
        <v>6</v>
      </c>
      <c r="K147" s="22" t="s">
        <v>1224</v>
      </c>
      <c r="L147" s="329"/>
      <c r="M147" s="240"/>
      <c r="N147" s="328"/>
      <c r="O147" s="340"/>
    </row>
    <row r="148" spans="1:15" s="16" customFormat="1" ht="11.1" customHeight="1">
      <c r="A148" s="11"/>
      <c r="B148" s="12"/>
      <c r="C148" s="244"/>
      <c r="D148" s="357"/>
      <c r="E148" s="13"/>
      <c r="F148" s="14"/>
      <c r="G148" s="15"/>
      <c r="I148" s="358"/>
      <c r="J148" s="337"/>
      <c r="K148" s="325"/>
      <c r="L148" s="239"/>
      <c r="M148" s="237"/>
      <c r="N148" s="251"/>
      <c r="O148" s="338"/>
    </row>
    <row r="149" spans="1:15" s="16" customFormat="1" ht="11.1" customHeight="1">
      <c r="A149" s="385"/>
      <c r="B149" s="386"/>
      <c r="C149" s="244"/>
      <c r="D149" s="357"/>
      <c r="E149" s="13"/>
      <c r="F149" s="14"/>
      <c r="G149" s="15"/>
      <c r="I149" s="358"/>
      <c r="J149" s="333"/>
      <c r="K149" s="24"/>
      <c r="L149" s="2"/>
      <c r="M149" s="236"/>
      <c r="N149" s="24"/>
      <c r="O149" s="334"/>
    </row>
    <row r="150" spans="1:15" s="16" customFormat="1" ht="11.1" customHeight="1">
      <c r="A150" s="387"/>
      <c r="B150" s="388" t="s">
        <v>801</v>
      </c>
      <c r="C150" s="245" t="s">
        <v>819</v>
      </c>
      <c r="D150" s="389">
        <v>7</v>
      </c>
      <c r="E150" s="390" t="s">
        <v>738</v>
      </c>
      <c r="F150" s="17"/>
      <c r="G150" s="18"/>
      <c r="H150" s="19"/>
      <c r="I150" s="360"/>
      <c r="J150" s="335">
        <v>7</v>
      </c>
      <c r="K150" s="22" t="s">
        <v>1224</v>
      </c>
      <c r="L150" s="329"/>
      <c r="M150" s="240"/>
      <c r="N150" s="328"/>
      <c r="O150" s="340"/>
    </row>
    <row r="151" spans="1:15" s="16" customFormat="1" ht="11.1" customHeight="1">
      <c r="A151" s="11"/>
      <c r="B151" s="12"/>
      <c r="C151" s="244"/>
      <c r="D151" s="357"/>
      <c r="E151" s="13"/>
      <c r="F151" s="14"/>
      <c r="G151" s="15"/>
      <c r="I151" s="358"/>
      <c r="J151" s="337"/>
      <c r="K151" s="325"/>
      <c r="L151" s="239"/>
      <c r="M151" s="237"/>
      <c r="N151" s="251"/>
      <c r="O151" s="338"/>
    </row>
    <row r="152" spans="1:15" s="16" customFormat="1" ht="11.1" customHeight="1">
      <c r="A152" s="385"/>
      <c r="B152" s="386"/>
      <c r="C152" s="244"/>
      <c r="D152" s="357"/>
      <c r="E152" s="13"/>
      <c r="F152" s="14"/>
      <c r="G152" s="15"/>
      <c r="I152" s="358"/>
      <c r="J152" s="333"/>
      <c r="K152" s="24"/>
      <c r="L152" s="2"/>
      <c r="M152" s="236"/>
      <c r="N152" s="24"/>
      <c r="O152" s="334"/>
    </row>
    <row r="153" spans="1:15" s="16" customFormat="1" ht="11.1" customHeight="1">
      <c r="A153" s="387"/>
      <c r="B153" s="388" t="s">
        <v>801</v>
      </c>
      <c r="C153" s="245" t="s">
        <v>820</v>
      </c>
      <c r="D153" s="389">
        <v>8</v>
      </c>
      <c r="E153" s="390" t="s">
        <v>738</v>
      </c>
      <c r="F153" s="17"/>
      <c r="G153" s="18"/>
      <c r="H153" s="19"/>
      <c r="I153" s="360"/>
      <c r="J153" s="335">
        <v>8</v>
      </c>
      <c r="K153" s="22" t="s">
        <v>1224</v>
      </c>
      <c r="L153" s="329"/>
      <c r="M153" s="240"/>
      <c r="N153" s="328"/>
      <c r="O153" s="340"/>
    </row>
    <row r="154" spans="1:15" s="16" customFormat="1" ht="11.1" customHeight="1">
      <c r="A154" s="11"/>
      <c r="B154" s="12"/>
      <c r="C154" s="244"/>
      <c r="D154" s="357"/>
      <c r="E154" s="13"/>
      <c r="F154" s="14"/>
      <c r="G154" s="15"/>
      <c r="I154" s="358"/>
      <c r="J154" s="337"/>
      <c r="K154" s="325"/>
      <c r="L154" s="239"/>
      <c r="M154" s="237"/>
      <c r="N154" s="251"/>
      <c r="O154" s="338"/>
    </row>
    <row r="155" spans="1:15" s="16" customFormat="1" ht="11.1" customHeight="1">
      <c r="A155" s="385"/>
      <c r="B155" s="386"/>
      <c r="C155" s="244"/>
      <c r="D155" s="357"/>
      <c r="E155" s="13"/>
      <c r="F155" s="14"/>
      <c r="G155" s="15"/>
      <c r="I155" s="358"/>
      <c r="J155" s="333"/>
      <c r="K155" s="24"/>
      <c r="L155" s="2"/>
      <c r="M155" s="236"/>
      <c r="N155" s="24"/>
      <c r="O155" s="334"/>
    </row>
    <row r="156" spans="1:15" s="16" customFormat="1" ht="11.1" customHeight="1">
      <c r="A156" s="387"/>
      <c r="B156" s="388" t="s">
        <v>801</v>
      </c>
      <c r="C156" s="245" t="s">
        <v>821</v>
      </c>
      <c r="D156" s="389">
        <v>2</v>
      </c>
      <c r="E156" s="390" t="s">
        <v>738</v>
      </c>
      <c r="F156" s="17"/>
      <c r="G156" s="18"/>
      <c r="H156" s="19"/>
      <c r="I156" s="360"/>
      <c r="J156" s="335">
        <v>2</v>
      </c>
      <c r="K156" s="22" t="s">
        <v>1224</v>
      </c>
      <c r="L156" s="329"/>
      <c r="M156" s="240"/>
      <c r="N156" s="328"/>
      <c r="O156" s="340"/>
    </row>
    <row r="157" spans="1:15" s="16" customFormat="1" ht="11.1" customHeight="1">
      <c r="A157" s="11"/>
      <c r="B157" s="12"/>
      <c r="C157" s="244"/>
      <c r="D157" s="357"/>
      <c r="E157" s="13"/>
      <c r="F157" s="14"/>
      <c r="G157" s="15"/>
      <c r="I157" s="358"/>
      <c r="J157" s="337"/>
      <c r="K157" s="325"/>
      <c r="L157" s="239"/>
      <c r="M157" s="237"/>
      <c r="N157" s="251"/>
      <c r="O157" s="338"/>
    </row>
    <row r="158" spans="1:15" s="16" customFormat="1" ht="11.1" customHeight="1">
      <c r="A158" s="385"/>
      <c r="B158" s="386"/>
      <c r="C158" s="244"/>
      <c r="D158" s="357"/>
      <c r="E158" s="13"/>
      <c r="F158" s="14"/>
      <c r="G158" s="15"/>
      <c r="I158" s="358"/>
      <c r="J158" s="333"/>
      <c r="K158" s="24"/>
      <c r="L158" s="2"/>
      <c r="M158" s="236"/>
      <c r="N158" s="24"/>
      <c r="O158" s="334"/>
    </row>
    <row r="159" spans="1:15" s="16" customFormat="1" ht="11.1" customHeight="1">
      <c r="A159" s="387"/>
      <c r="B159" s="388" t="s">
        <v>801</v>
      </c>
      <c r="C159" s="245" t="s">
        <v>822</v>
      </c>
      <c r="D159" s="389">
        <v>10</v>
      </c>
      <c r="E159" s="390" t="s">
        <v>738</v>
      </c>
      <c r="F159" s="17"/>
      <c r="G159" s="18"/>
      <c r="H159" s="19"/>
      <c r="I159" s="360"/>
      <c r="J159" s="335">
        <v>10</v>
      </c>
      <c r="K159" s="22" t="s">
        <v>1224</v>
      </c>
      <c r="L159" s="329"/>
      <c r="M159" s="240"/>
      <c r="N159" s="328"/>
      <c r="O159" s="340"/>
    </row>
    <row r="160" spans="1:15" s="16" customFormat="1" ht="11.1" customHeight="1">
      <c r="A160" s="11"/>
      <c r="B160" s="12"/>
      <c r="C160" s="244"/>
      <c r="D160" s="357"/>
      <c r="E160" s="13"/>
      <c r="F160" s="14"/>
      <c r="G160" s="15"/>
      <c r="I160" s="358"/>
      <c r="J160" s="346" t="s">
        <v>1076</v>
      </c>
      <c r="K160" s="325"/>
      <c r="L160" s="239"/>
      <c r="M160" s="346" t="s">
        <v>1076</v>
      </c>
      <c r="N160" s="325"/>
      <c r="O160" s="338"/>
    </row>
    <row r="161" spans="1:15" s="16" customFormat="1" ht="11.1" customHeight="1">
      <c r="A161" s="385"/>
      <c r="B161" s="386"/>
      <c r="C161" s="244"/>
      <c r="D161" s="357"/>
      <c r="E161" s="13"/>
      <c r="F161" s="14"/>
      <c r="G161" s="15"/>
      <c r="I161" s="358"/>
      <c r="J161" s="402">
        <v>0.54</v>
      </c>
      <c r="K161" s="24"/>
      <c r="L161" s="2"/>
      <c r="M161" s="403">
        <v>0.46</v>
      </c>
      <c r="N161" s="24"/>
      <c r="O161" s="334"/>
    </row>
    <row r="162" spans="1:15" s="16" customFormat="1" ht="11.1" customHeight="1">
      <c r="A162" s="387"/>
      <c r="B162" s="388" t="s">
        <v>1145</v>
      </c>
      <c r="C162" s="245"/>
      <c r="D162" s="389">
        <v>1</v>
      </c>
      <c r="E162" s="390" t="s">
        <v>36</v>
      </c>
      <c r="F162" s="398"/>
      <c r="G162" s="18"/>
      <c r="H162" s="19"/>
      <c r="I162" s="360"/>
      <c r="J162" s="348"/>
      <c r="K162" s="22" t="s">
        <v>43</v>
      </c>
      <c r="L162" s="329"/>
      <c r="M162" s="240"/>
      <c r="N162" s="22" t="s">
        <v>43</v>
      </c>
      <c r="O162" s="340"/>
    </row>
    <row r="163" spans="1:15" s="16" customFormat="1" ht="11.1" customHeight="1">
      <c r="A163" s="11"/>
      <c r="B163" s="12"/>
      <c r="C163" s="244"/>
      <c r="D163" s="357"/>
      <c r="E163" s="13"/>
      <c r="F163" s="14"/>
      <c r="G163" s="15"/>
      <c r="I163" s="358"/>
      <c r="J163" s="333"/>
      <c r="K163" s="325"/>
      <c r="L163" s="332"/>
      <c r="M163" s="236"/>
      <c r="N163" s="325"/>
      <c r="O163" s="334"/>
    </row>
    <row r="164" spans="1:15" s="16" customFormat="1" ht="11.1" customHeight="1">
      <c r="A164" s="385"/>
      <c r="B164" s="386"/>
      <c r="C164" s="244"/>
      <c r="D164" s="357"/>
      <c r="E164" s="13"/>
      <c r="F164" s="14"/>
      <c r="G164" s="15"/>
      <c r="I164" s="358"/>
      <c r="J164" s="333"/>
      <c r="K164" s="24"/>
      <c r="L164" s="334"/>
      <c r="M164" s="236"/>
      <c r="N164" s="24"/>
      <c r="O164" s="334"/>
    </row>
    <row r="165" spans="1:15" s="16" customFormat="1" ht="11.1" customHeight="1">
      <c r="A165" s="387"/>
      <c r="B165" s="394" t="s">
        <v>728</v>
      </c>
      <c r="C165" s="245"/>
      <c r="D165" s="389">
        <v>0</v>
      </c>
      <c r="E165" s="390"/>
      <c r="F165" s="17"/>
      <c r="G165" s="18"/>
      <c r="H165" s="19"/>
      <c r="I165" s="360"/>
      <c r="J165" s="335"/>
      <c r="K165" s="22"/>
      <c r="L165" s="336"/>
      <c r="M165" s="250"/>
      <c r="N165" s="22"/>
      <c r="O165" s="336"/>
    </row>
    <row r="166" spans="1:15" s="16" customFormat="1" ht="11.1" customHeight="1">
      <c r="A166" s="11"/>
      <c r="B166" s="12"/>
      <c r="C166" s="244"/>
      <c r="D166" s="357"/>
      <c r="E166" s="13"/>
      <c r="F166" s="14"/>
      <c r="G166" s="15"/>
      <c r="I166" s="358"/>
      <c r="J166" s="333"/>
      <c r="K166" s="325"/>
      <c r="L166" s="332"/>
      <c r="M166" s="236"/>
      <c r="N166" s="325"/>
      <c r="O166" s="334"/>
    </row>
    <row r="167" spans="1:15" s="16" customFormat="1" ht="11.1" customHeight="1">
      <c r="A167" s="385"/>
      <c r="B167" s="386"/>
      <c r="C167" s="244"/>
      <c r="D167" s="357"/>
      <c r="E167" s="13"/>
      <c r="F167" s="14"/>
      <c r="G167" s="15"/>
      <c r="I167" s="358"/>
      <c r="J167" s="333"/>
      <c r="K167" s="24"/>
      <c r="L167" s="334"/>
      <c r="M167" s="236"/>
      <c r="N167" s="24"/>
      <c r="O167" s="334"/>
    </row>
    <row r="168" spans="1:15" s="16" customFormat="1" ht="11.1" customHeight="1">
      <c r="A168" s="387"/>
      <c r="B168" s="394" t="s">
        <v>729</v>
      </c>
      <c r="C168" s="245" t="s">
        <v>1039</v>
      </c>
      <c r="D168" s="389">
        <v>70.33</v>
      </c>
      <c r="E168" s="390" t="s">
        <v>741</v>
      </c>
      <c r="F168" s="17"/>
      <c r="G168" s="18"/>
      <c r="H168" s="19"/>
      <c r="I168" s="360"/>
      <c r="J168" s="335">
        <v>70.33</v>
      </c>
      <c r="K168" s="22" t="s">
        <v>1226</v>
      </c>
      <c r="L168" s="336"/>
      <c r="M168" s="250"/>
      <c r="N168" s="22"/>
      <c r="O168" s="336"/>
    </row>
    <row r="169" spans="1:15" s="16" customFormat="1" ht="11.1" customHeight="1">
      <c r="A169" s="11"/>
      <c r="B169" s="12"/>
      <c r="C169" s="244"/>
      <c r="D169" s="357"/>
      <c r="E169" s="13"/>
      <c r="F169" s="14"/>
      <c r="G169" s="15"/>
      <c r="I169" s="358"/>
      <c r="J169" s="337"/>
      <c r="K169" s="325"/>
      <c r="L169" s="332"/>
      <c r="M169" s="237"/>
      <c r="N169" s="325"/>
      <c r="O169" s="338"/>
    </row>
    <row r="170" spans="1:15" s="16" customFormat="1" ht="11.1" customHeight="1">
      <c r="A170" s="385"/>
      <c r="B170" s="386"/>
      <c r="C170" s="244"/>
      <c r="D170" s="357"/>
      <c r="E170" s="13"/>
      <c r="F170" s="14"/>
      <c r="G170" s="15"/>
      <c r="I170" s="358"/>
      <c r="J170" s="333"/>
      <c r="K170" s="24"/>
      <c r="L170" s="334"/>
      <c r="M170" s="236"/>
      <c r="N170" s="24"/>
      <c r="O170" s="334"/>
    </row>
    <row r="171" spans="1:15" s="16" customFormat="1" ht="11.1" customHeight="1">
      <c r="A171" s="387"/>
      <c r="B171" s="388" t="s">
        <v>730</v>
      </c>
      <c r="C171" s="245" t="s">
        <v>1039</v>
      </c>
      <c r="D171" s="389">
        <v>47.52</v>
      </c>
      <c r="E171" s="390" t="s">
        <v>741</v>
      </c>
      <c r="F171" s="17"/>
      <c r="G171" s="18"/>
      <c r="H171" s="19"/>
      <c r="I171" s="360"/>
      <c r="J171" s="335">
        <v>47.52</v>
      </c>
      <c r="K171" s="22" t="s">
        <v>1226</v>
      </c>
      <c r="L171" s="336"/>
      <c r="M171" s="250"/>
      <c r="N171" s="22"/>
      <c r="O171" s="336"/>
    </row>
    <row r="172" spans="1:15" s="16" customFormat="1" ht="11.1" customHeight="1">
      <c r="A172" s="11"/>
      <c r="B172" s="12"/>
      <c r="C172" s="244"/>
      <c r="D172" s="357"/>
      <c r="E172" s="13"/>
      <c r="F172" s="14"/>
      <c r="G172" s="15"/>
      <c r="I172" s="358"/>
      <c r="J172" s="337"/>
      <c r="K172" s="325"/>
      <c r="L172" s="332"/>
      <c r="M172" s="237"/>
      <c r="N172" s="325"/>
      <c r="O172" s="338"/>
    </row>
    <row r="173" spans="1:15" s="16" customFormat="1" ht="11.1" customHeight="1">
      <c r="A173" s="385"/>
      <c r="B173" s="386"/>
      <c r="C173" s="244"/>
      <c r="D173" s="357"/>
      <c r="E173" s="13"/>
      <c r="F173" s="14"/>
      <c r="G173" s="15"/>
      <c r="I173" s="358"/>
      <c r="J173" s="333"/>
      <c r="K173" s="24"/>
      <c r="L173" s="334"/>
      <c r="M173" s="236"/>
      <c r="N173" s="24"/>
      <c r="O173" s="334"/>
    </row>
    <row r="174" spans="1:15" s="16" customFormat="1" ht="11.1" customHeight="1">
      <c r="A174" s="387"/>
      <c r="B174" s="388" t="s">
        <v>731</v>
      </c>
      <c r="C174" s="245" t="s">
        <v>732</v>
      </c>
      <c r="D174" s="389">
        <v>22.81</v>
      </c>
      <c r="E174" s="390" t="s">
        <v>741</v>
      </c>
      <c r="F174" s="17"/>
      <c r="G174" s="18"/>
      <c r="H174" s="19"/>
      <c r="I174" s="360"/>
      <c r="J174" s="335">
        <v>22.81</v>
      </c>
      <c r="K174" s="22" t="s">
        <v>1226</v>
      </c>
      <c r="L174" s="336"/>
      <c r="M174" s="250"/>
      <c r="N174" s="22"/>
      <c r="O174" s="336"/>
    </row>
    <row r="175" spans="1:15" s="16" customFormat="1" ht="11.1" customHeight="1">
      <c r="A175" s="11"/>
      <c r="B175" s="12"/>
      <c r="C175" s="244"/>
      <c r="D175" s="357"/>
      <c r="E175" s="13"/>
      <c r="F175" s="14"/>
      <c r="G175" s="15"/>
      <c r="I175" s="358"/>
      <c r="J175" s="337"/>
      <c r="K175" s="325"/>
      <c r="L175" s="332"/>
      <c r="M175" s="237"/>
      <c r="N175" s="325"/>
      <c r="O175" s="338"/>
    </row>
    <row r="176" spans="1:15" s="16" customFormat="1" ht="11.1" customHeight="1">
      <c r="A176" s="385"/>
      <c r="B176" s="386"/>
      <c r="C176" s="244"/>
      <c r="D176" s="357"/>
      <c r="E176" s="13"/>
      <c r="F176" s="14"/>
      <c r="G176" s="15"/>
      <c r="I176" s="358"/>
      <c r="J176" s="333"/>
      <c r="K176" s="24"/>
      <c r="L176" s="334"/>
      <c r="M176" s="236"/>
      <c r="N176" s="24"/>
      <c r="O176" s="334"/>
    </row>
    <row r="177" spans="1:15" s="16" customFormat="1" ht="11.1" customHeight="1">
      <c r="A177" s="387"/>
      <c r="B177" s="394" t="s">
        <v>733</v>
      </c>
      <c r="C177" s="245" t="s">
        <v>734</v>
      </c>
      <c r="D177" s="389">
        <v>22.81</v>
      </c>
      <c r="E177" s="390" t="s">
        <v>741</v>
      </c>
      <c r="F177" s="17"/>
      <c r="G177" s="18"/>
      <c r="H177" s="19"/>
      <c r="I177" s="360"/>
      <c r="J177" s="335">
        <v>22.81</v>
      </c>
      <c r="K177" s="22" t="s">
        <v>1226</v>
      </c>
      <c r="L177" s="336"/>
      <c r="M177" s="240"/>
      <c r="N177" s="22"/>
      <c r="O177" s="345"/>
    </row>
    <row r="178" spans="1:15" s="16" customFormat="1" ht="11.1" customHeight="1">
      <c r="A178" s="11"/>
      <c r="B178" s="12"/>
      <c r="C178" s="244"/>
      <c r="D178" s="357"/>
      <c r="E178" s="13"/>
      <c r="F178" s="14"/>
      <c r="G178" s="15"/>
      <c r="I178" s="358"/>
      <c r="J178" s="346"/>
      <c r="K178" s="325"/>
      <c r="L178" s="332"/>
      <c r="M178" s="237"/>
      <c r="N178" s="325"/>
      <c r="O178" s="338"/>
    </row>
    <row r="179" spans="1:15" s="16" customFormat="1" ht="11.1" customHeight="1">
      <c r="A179" s="385"/>
      <c r="B179" s="386"/>
      <c r="C179" s="244"/>
      <c r="D179" s="357"/>
      <c r="E179" s="13"/>
      <c r="F179" s="14"/>
      <c r="G179" s="15"/>
      <c r="I179" s="358"/>
      <c r="J179" s="347"/>
      <c r="K179" s="24"/>
      <c r="L179" s="334"/>
      <c r="M179" s="236"/>
      <c r="N179" s="24"/>
      <c r="O179" s="334"/>
    </row>
    <row r="180" spans="1:15" s="16" customFormat="1" ht="11.1" customHeight="1">
      <c r="A180" s="387"/>
      <c r="B180" s="394" t="s">
        <v>735</v>
      </c>
      <c r="C180" s="245" t="s">
        <v>736</v>
      </c>
      <c r="D180" s="389">
        <v>216</v>
      </c>
      <c r="E180" s="390" t="s">
        <v>2</v>
      </c>
      <c r="F180" s="17"/>
      <c r="G180" s="18"/>
      <c r="H180" s="19"/>
      <c r="I180" s="360"/>
      <c r="J180" s="348">
        <v>216</v>
      </c>
      <c r="K180" s="22" t="s">
        <v>1220</v>
      </c>
      <c r="L180" s="336"/>
      <c r="M180" s="240"/>
      <c r="N180" s="22"/>
      <c r="O180" s="345"/>
    </row>
    <row r="181" spans="1:15" s="16" customFormat="1" ht="11.1" customHeight="1">
      <c r="A181" s="11"/>
      <c r="B181" s="12"/>
      <c r="C181" s="244"/>
      <c r="D181" s="357"/>
      <c r="E181" s="13"/>
      <c r="F181" s="14"/>
      <c r="G181" s="15"/>
      <c r="I181" s="358"/>
      <c r="J181" s="346"/>
      <c r="K181" s="325"/>
      <c r="L181" s="332"/>
      <c r="M181" s="237"/>
      <c r="N181" s="325"/>
      <c r="O181" s="338"/>
    </row>
    <row r="182" spans="1:15" s="16" customFormat="1" ht="11.1" customHeight="1">
      <c r="A182" s="385"/>
      <c r="B182" s="386"/>
      <c r="C182" s="244"/>
      <c r="D182" s="357"/>
      <c r="E182" s="13"/>
      <c r="F182" s="14"/>
      <c r="G182" s="15"/>
      <c r="I182" s="358"/>
      <c r="J182" s="347"/>
      <c r="K182" s="24"/>
      <c r="L182" s="334"/>
      <c r="M182" s="236"/>
      <c r="N182" s="24"/>
      <c r="O182" s="334"/>
    </row>
    <row r="183" spans="1:15" s="16" customFormat="1" ht="10.9" customHeight="1">
      <c r="A183" s="387"/>
      <c r="B183" s="394" t="s">
        <v>737</v>
      </c>
      <c r="C183" s="245"/>
      <c r="D183" s="389">
        <v>7</v>
      </c>
      <c r="E183" s="390" t="s">
        <v>739</v>
      </c>
      <c r="F183" s="17"/>
      <c r="G183" s="18"/>
      <c r="H183" s="19"/>
      <c r="I183" s="360"/>
      <c r="J183" s="348">
        <v>7</v>
      </c>
      <c r="K183" s="22" t="s">
        <v>464</v>
      </c>
      <c r="L183" s="336"/>
      <c r="M183" s="240"/>
      <c r="N183" s="22"/>
      <c r="O183" s="345"/>
    </row>
    <row r="184" spans="1:15" s="16" customFormat="1" ht="10.9" customHeight="1">
      <c r="A184" s="11"/>
      <c r="B184" s="12"/>
      <c r="C184" s="244"/>
      <c r="D184" s="357"/>
      <c r="E184" s="13"/>
      <c r="F184" s="14"/>
      <c r="G184" s="15"/>
      <c r="I184" s="358"/>
      <c r="J184" s="346"/>
      <c r="K184" s="251"/>
      <c r="L184" s="239"/>
      <c r="M184" s="237"/>
      <c r="N184" s="238"/>
      <c r="O184" s="338"/>
    </row>
    <row r="185" spans="1:15" s="16" customFormat="1" ht="10.9" customHeight="1">
      <c r="A185" s="385"/>
      <c r="B185" s="386"/>
      <c r="C185" s="244"/>
      <c r="D185" s="357"/>
      <c r="E185" s="13"/>
      <c r="F185" s="14"/>
      <c r="G185" s="15"/>
      <c r="I185" s="358"/>
      <c r="J185" s="347"/>
      <c r="K185" s="24"/>
      <c r="L185" s="2"/>
      <c r="M185" s="236"/>
      <c r="N185" s="235"/>
      <c r="O185" s="334"/>
    </row>
    <row r="186" spans="1:15" s="16" customFormat="1" ht="10.9" customHeight="1">
      <c r="A186" s="387"/>
      <c r="B186" s="388" t="s">
        <v>1180</v>
      </c>
      <c r="C186" s="245"/>
      <c r="D186" s="359"/>
      <c r="E186" s="390"/>
      <c r="F186" s="17"/>
      <c r="G186" s="18"/>
      <c r="H186" s="19"/>
      <c r="I186" s="360"/>
      <c r="J186" s="348"/>
      <c r="K186" s="252"/>
      <c r="L186" s="242"/>
      <c r="M186" s="240"/>
      <c r="N186" s="241"/>
      <c r="O186" s="345"/>
    </row>
    <row r="187" spans="1:15" s="16" customFormat="1" ht="11.1" customHeight="1">
      <c r="A187" s="11"/>
      <c r="B187" s="12"/>
      <c r="C187" s="244" t="s">
        <v>1136</v>
      </c>
      <c r="D187" s="357"/>
      <c r="E187" s="13"/>
      <c r="F187" s="14"/>
      <c r="G187" s="15"/>
      <c r="I187" s="358"/>
      <c r="J187" s="346" t="s">
        <v>1076</v>
      </c>
      <c r="K187" s="325"/>
      <c r="L187" s="239"/>
      <c r="M187" s="346" t="s">
        <v>1076</v>
      </c>
      <c r="N187" s="325"/>
      <c r="O187" s="338"/>
    </row>
    <row r="188" spans="1:15" s="16" customFormat="1" ht="11.1" customHeight="1">
      <c r="A188" s="385"/>
      <c r="B188" s="386" t="s">
        <v>1137</v>
      </c>
      <c r="C188" s="244" t="s">
        <v>1138</v>
      </c>
      <c r="D188" s="357"/>
      <c r="E188" s="13"/>
      <c r="F188" s="14"/>
      <c r="G188" s="15"/>
      <c r="I188" s="358"/>
      <c r="J188" s="402">
        <v>0.54</v>
      </c>
      <c r="K188" s="24"/>
      <c r="L188" s="2"/>
      <c r="M188" s="403">
        <v>0.46</v>
      </c>
      <c r="N188" s="24"/>
      <c r="O188" s="334"/>
    </row>
    <row r="189" spans="1:15" s="16" customFormat="1" ht="11.1" customHeight="1">
      <c r="A189" s="387"/>
      <c r="B189" s="388"/>
      <c r="C189" s="245" t="s">
        <v>1139</v>
      </c>
      <c r="D189" s="359">
        <v>1</v>
      </c>
      <c r="E189" s="390" t="s">
        <v>1142</v>
      </c>
      <c r="F189" s="17"/>
      <c r="G189" s="18"/>
      <c r="H189" s="19"/>
      <c r="I189" s="360"/>
      <c r="J189" s="348"/>
      <c r="K189" s="22" t="s">
        <v>1222</v>
      </c>
      <c r="L189" s="329"/>
      <c r="M189" s="240"/>
      <c r="N189" s="22" t="s">
        <v>1222</v>
      </c>
      <c r="O189" s="340"/>
    </row>
    <row r="190" spans="1:15" s="16" customFormat="1" ht="11.1" customHeight="1">
      <c r="A190" s="11"/>
      <c r="B190" s="12"/>
      <c r="C190" s="244" t="s">
        <v>1136</v>
      </c>
      <c r="D190" s="357"/>
      <c r="E190" s="13"/>
      <c r="F190" s="14"/>
      <c r="G190" s="15"/>
      <c r="I190" s="358"/>
      <c r="J190" s="346" t="s">
        <v>1076</v>
      </c>
      <c r="K190" s="325"/>
      <c r="L190" s="239"/>
      <c r="M190" s="346" t="s">
        <v>1076</v>
      </c>
      <c r="N190" s="325"/>
      <c r="O190" s="338"/>
    </row>
    <row r="191" spans="1:15" s="16" customFormat="1" ht="11.1" customHeight="1">
      <c r="A191" s="385"/>
      <c r="B191" s="386" t="s">
        <v>1140</v>
      </c>
      <c r="C191" s="244" t="s">
        <v>1138</v>
      </c>
      <c r="D191" s="357"/>
      <c r="E191" s="13"/>
      <c r="F191" s="14"/>
      <c r="G191" s="15"/>
      <c r="I191" s="358"/>
      <c r="J191" s="402">
        <v>0.54</v>
      </c>
      <c r="K191" s="24"/>
      <c r="L191" s="2"/>
      <c r="M191" s="403">
        <v>0.46</v>
      </c>
      <c r="N191" s="24"/>
      <c r="O191" s="334"/>
    </row>
    <row r="192" spans="1:15" s="16" customFormat="1" ht="10.9" customHeight="1">
      <c r="A192" s="387"/>
      <c r="B192" s="388"/>
      <c r="C192" s="245" t="s">
        <v>1141</v>
      </c>
      <c r="D192" s="359">
        <v>2</v>
      </c>
      <c r="E192" s="419" t="s">
        <v>1143</v>
      </c>
      <c r="F192" s="17"/>
      <c r="G192" s="18"/>
      <c r="H192" s="19"/>
      <c r="I192" s="360"/>
      <c r="J192" s="348"/>
      <c r="K192" s="22" t="s">
        <v>1223</v>
      </c>
      <c r="L192" s="329"/>
      <c r="M192" s="240"/>
      <c r="N192" s="22" t="s">
        <v>1223</v>
      </c>
      <c r="O192" s="340"/>
    </row>
    <row r="193" spans="1:15" s="16" customFormat="1" ht="11.1" customHeight="1">
      <c r="A193" s="11"/>
      <c r="B193" s="12"/>
      <c r="C193" s="244"/>
      <c r="D193" s="357"/>
      <c r="E193" s="13"/>
      <c r="F193" s="14"/>
      <c r="G193" s="15"/>
      <c r="I193" s="358"/>
      <c r="J193" s="346"/>
      <c r="K193" s="251"/>
      <c r="L193" s="239"/>
      <c r="M193" s="237"/>
      <c r="N193" s="238"/>
      <c r="O193" s="338"/>
    </row>
    <row r="194" spans="1:15" s="16" customFormat="1" ht="11.1" customHeight="1">
      <c r="A194" s="385"/>
      <c r="B194" s="386"/>
      <c r="C194" s="244"/>
      <c r="D194" s="357"/>
      <c r="E194" s="13"/>
      <c r="F194" s="14"/>
      <c r="G194" s="15"/>
      <c r="I194" s="358"/>
      <c r="J194" s="347"/>
      <c r="K194" s="24"/>
      <c r="L194" s="2"/>
      <c r="M194" s="236"/>
      <c r="N194" s="235"/>
      <c r="O194" s="334"/>
    </row>
    <row r="195" spans="1:15" s="16" customFormat="1" ht="11.1" customHeight="1">
      <c r="A195" s="387"/>
      <c r="B195" s="388"/>
      <c r="C195" s="245"/>
      <c r="D195" s="359"/>
      <c r="E195" s="390"/>
      <c r="F195" s="17"/>
      <c r="G195" s="18"/>
      <c r="H195" s="19"/>
      <c r="I195" s="360"/>
      <c r="J195" s="348"/>
      <c r="K195" s="252"/>
      <c r="L195" s="242"/>
      <c r="M195" s="240"/>
      <c r="N195" s="241"/>
      <c r="O195" s="345"/>
    </row>
    <row r="196" spans="1:15" s="16" customFormat="1" ht="11.1" customHeight="1">
      <c r="A196" s="11"/>
      <c r="B196" s="12"/>
      <c r="C196" s="244"/>
      <c r="D196" s="357"/>
      <c r="E196" s="13"/>
      <c r="F196" s="14"/>
      <c r="G196" s="15"/>
      <c r="I196" s="358"/>
      <c r="J196" s="346"/>
      <c r="K196" s="251"/>
      <c r="L196" s="239"/>
      <c r="M196" s="237"/>
      <c r="N196" s="238"/>
      <c r="O196" s="338"/>
    </row>
    <row r="197" spans="1:15" s="16" customFormat="1" ht="11.1" customHeight="1">
      <c r="A197" s="385"/>
      <c r="B197" s="386"/>
      <c r="C197" s="244"/>
      <c r="D197" s="357"/>
      <c r="E197" s="13"/>
      <c r="F197" s="14"/>
      <c r="G197" s="15"/>
      <c r="I197" s="358"/>
      <c r="J197" s="347"/>
      <c r="K197" s="24"/>
      <c r="L197" s="2"/>
      <c r="M197" s="236"/>
      <c r="N197" s="235"/>
      <c r="O197" s="334"/>
    </row>
    <row r="198" spans="1:15" s="16" customFormat="1" ht="11.1" customHeight="1">
      <c r="A198" s="387"/>
      <c r="B198" s="388"/>
      <c r="C198" s="245"/>
      <c r="D198" s="359"/>
      <c r="E198" s="390"/>
      <c r="F198" s="17"/>
      <c r="G198" s="18"/>
      <c r="H198" s="19"/>
      <c r="I198" s="360"/>
      <c r="J198" s="348"/>
      <c r="K198" s="252"/>
      <c r="L198" s="242"/>
      <c r="M198" s="240"/>
      <c r="N198" s="241"/>
      <c r="O198" s="345"/>
    </row>
    <row r="199" spans="1:15" s="16" customFormat="1" ht="11.1" customHeight="1">
      <c r="A199" s="11"/>
      <c r="B199" s="12"/>
      <c r="C199" s="244"/>
      <c r="D199" s="357"/>
      <c r="E199" s="13"/>
      <c r="F199" s="14"/>
      <c r="G199" s="15"/>
      <c r="I199" s="358"/>
      <c r="J199" s="346"/>
      <c r="K199" s="251"/>
      <c r="L199" s="239"/>
      <c r="M199" s="237"/>
      <c r="N199" s="238"/>
      <c r="O199" s="338"/>
    </row>
    <row r="200" spans="1:15" s="16" customFormat="1" ht="11.1" customHeight="1">
      <c r="A200" s="385"/>
      <c r="B200" s="386"/>
      <c r="C200" s="244"/>
      <c r="D200" s="357"/>
      <c r="E200" s="13"/>
      <c r="F200" s="14"/>
      <c r="G200" s="15"/>
      <c r="I200" s="358"/>
      <c r="J200" s="347"/>
      <c r="K200" s="24"/>
      <c r="L200" s="2"/>
      <c r="M200" s="236"/>
      <c r="N200" s="235"/>
      <c r="O200" s="334"/>
    </row>
    <row r="201" spans="1:15" s="16" customFormat="1" ht="11.1" customHeight="1">
      <c r="A201" s="387"/>
      <c r="B201" s="388"/>
      <c r="C201" s="245"/>
      <c r="D201" s="359"/>
      <c r="E201" s="390"/>
      <c r="F201" s="17"/>
      <c r="G201" s="18"/>
      <c r="H201" s="19"/>
      <c r="I201" s="360"/>
      <c r="J201" s="348"/>
      <c r="K201" s="252"/>
      <c r="L201" s="242"/>
      <c r="M201" s="240"/>
      <c r="N201" s="241"/>
      <c r="O201" s="345"/>
    </row>
    <row r="202" spans="1:15" s="16" customFormat="1" ht="11.1" customHeight="1">
      <c r="A202" s="11"/>
      <c r="B202" s="12"/>
      <c r="C202" s="244"/>
      <c r="D202" s="357"/>
      <c r="E202" s="13"/>
      <c r="F202" s="14"/>
      <c r="G202" s="15"/>
      <c r="I202" s="358"/>
      <c r="J202" s="346"/>
      <c r="K202" s="251"/>
      <c r="L202" s="239"/>
      <c r="M202" s="237"/>
      <c r="N202" s="238"/>
      <c r="O202" s="338"/>
    </row>
    <row r="203" spans="1:15" s="16" customFormat="1" ht="11.1" customHeight="1">
      <c r="A203" s="385"/>
      <c r="B203" s="386"/>
      <c r="C203" s="244"/>
      <c r="D203" s="357"/>
      <c r="E203" s="13"/>
      <c r="F203" s="14"/>
      <c r="G203" s="15"/>
      <c r="I203" s="358"/>
      <c r="J203" s="347"/>
      <c r="K203" s="24"/>
      <c r="L203" s="2"/>
      <c r="M203" s="236"/>
      <c r="N203" s="235"/>
      <c r="O203" s="334"/>
    </row>
    <row r="204" spans="1:15" s="16" customFormat="1" ht="11.1" customHeight="1">
      <c r="A204" s="387"/>
      <c r="B204" s="388"/>
      <c r="C204" s="245"/>
      <c r="D204" s="359"/>
      <c r="E204" s="390"/>
      <c r="F204" s="17"/>
      <c r="G204" s="18"/>
      <c r="H204" s="19"/>
      <c r="I204" s="360"/>
      <c r="J204" s="348"/>
      <c r="K204" s="252"/>
      <c r="L204" s="242"/>
      <c r="M204" s="240"/>
      <c r="N204" s="241"/>
      <c r="O204" s="345"/>
    </row>
    <row r="205" spans="1:15" s="16" customFormat="1" ht="11.1" customHeight="1">
      <c r="A205" s="11"/>
      <c r="B205" s="12"/>
      <c r="C205" s="244"/>
      <c r="D205" s="357"/>
      <c r="E205" s="13"/>
      <c r="F205" s="14"/>
      <c r="G205" s="15"/>
      <c r="I205" s="358"/>
      <c r="J205" s="346"/>
      <c r="K205" s="251"/>
      <c r="L205" s="239"/>
      <c r="M205" s="237"/>
      <c r="N205" s="238"/>
      <c r="O205" s="338"/>
    </row>
    <row r="206" spans="1:15" s="16" customFormat="1" ht="11.1" customHeight="1">
      <c r="A206" s="385"/>
      <c r="B206" s="386"/>
      <c r="C206" s="244"/>
      <c r="D206" s="357"/>
      <c r="E206" s="13"/>
      <c r="F206" s="14"/>
      <c r="G206" s="15"/>
      <c r="I206" s="358"/>
      <c r="J206" s="347"/>
      <c r="K206" s="24"/>
      <c r="L206" s="2"/>
      <c r="M206" s="236"/>
      <c r="N206" s="235"/>
      <c r="O206" s="334"/>
    </row>
    <row r="207" spans="1:15" s="16" customFormat="1" ht="11.1" customHeight="1">
      <c r="A207" s="387"/>
      <c r="B207" s="388"/>
      <c r="C207" s="245"/>
      <c r="D207" s="359"/>
      <c r="E207" s="390"/>
      <c r="F207" s="17"/>
      <c r="G207" s="18"/>
      <c r="H207" s="19"/>
      <c r="I207" s="360"/>
      <c r="J207" s="348"/>
      <c r="K207" s="252"/>
      <c r="L207" s="242"/>
      <c r="M207" s="240"/>
      <c r="N207" s="241"/>
      <c r="O207" s="345"/>
    </row>
    <row r="208" spans="1:15" s="16" customFormat="1" ht="11.1" customHeight="1">
      <c r="A208" s="11"/>
      <c r="B208" s="12"/>
      <c r="C208" s="244"/>
      <c r="D208" s="357"/>
      <c r="E208" s="13"/>
      <c r="F208" s="14"/>
      <c r="G208" s="15"/>
      <c r="I208" s="358"/>
      <c r="J208" s="346"/>
      <c r="K208" s="251"/>
      <c r="L208" s="239"/>
      <c r="M208" s="237"/>
      <c r="N208" s="238"/>
      <c r="O208" s="338"/>
    </row>
    <row r="209" spans="1:17" s="16" customFormat="1" ht="11.1" customHeight="1">
      <c r="A209" s="385"/>
      <c r="B209" s="386"/>
      <c r="C209" s="244"/>
      <c r="D209" s="357"/>
      <c r="E209" s="13"/>
      <c r="F209" s="14"/>
      <c r="G209" s="15"/>
      <c r="I209" s="358"/>
      <c r="J209" s="347"/>
      <c r="K209" s="24"/>
      <c r="L209" s="2"/>
      <c r="M209" s="236"/>
      <c r="N209" s="235"/>
      <c r="O209" s="334"/>
    </row>
    <row r="210" spans="1:17" s="16" customFormat="1" ht="11.1" customHeight="1">
      <c r="A210" s="387"/>
      <c r="B210" s="388"/>
      <c r="C210" s="245"/>
      <c r="D210" s="359"/>
      <c r="E210" s="390"/>
      <c r="F210" s="17"/>
      <c r="G210" s="18"/>
      <c r="H210" s="19"/>
      <c r="I210" s="360"/>
      <c r="J210" s="348"/>
      <c r="K210" s="252"/>
      <c r="L210" s="242"/>
      <c r="M210" s="240"/>
      <c r="N210" s="241"/>
      <c r="O210" s="345"/>
    </row>
    <row r="211" spans="1:17" s="16" customFormat="1" ht="11.1" customHeight="1">
      <c r="A211" s="11"/>
      <c r="B211" s="12"/>
      <c r="C211" s="244"/>
      <c r="D211" s="357"/>
      <c r="E211" s="13"/>
      <c r="F211" s="14"/>
      <c r="G211" s="15"/>
      <c r="I211" s="358"/>
      <c r="J211" s="346"/>
      <c r="K211" s="251"/>
      <c r="L211" s="239"/>
      <c r="M211" s="237"/>
      <c r="N211" s="238"/>
      <c r="O211" s="338"/>
    </row>
    <row r="212" spans="1:17" s="16" customFormat="1" ht="11.1" customHeight="1">
      <c r="A212" s="385"/>
      <c r="B212" s="386"/>
      <c r="C212" s="244"/>
      <c r="D212" s="357"/>
      <c r="E212" s="13"/>
      <c r="F212" s="14"/>
      <c r="G212" s="15"/>
      <c r="I212" s="358"/>
      <c r="J212" s="347"/>
      <c r="K212" s="24"/>
      <c r="L212" s="2"/>
      <c r="M212" s="236"/>
      <c r="N212" s="235"/>
      <c r="O212" s="334"/>
    </row>
    <row r="213" spans="1:17" s="16" customFormat="1" ht="11.1" customHeight="1">
      <c r="A213" s="387"/>
      <c r="B213" s="388"/>
      <c r="C213" s="245"/>
      <c r="D213" s="359"/>
      <c r="E213" s="390"/>
      <c r="F213" s="17"/>
      <c r="G213" s="18"/>
      <c r="H213" s="19"/>
      <c r="I213" s="360"/>
      <c r="J213" s="348"/>
      <c r="K213" s="252"/>
      <c r="L213" s="242"/>
      <c r="M213" s="240"/>
      <c r="N213" s="241"/>
      <c r="O213" s="345"/>
    </row>
    <row r="214" spans="1:17" s="16" customFormat="1" ht="11.1" customHeight="1">
      <c r="A214" s="302"/>
      <c r="B214" s="23"/>
      <c r="C214" s="246"/>
      <c r="D214" s="361"/>
      <c r="E214" s="24"/>
      <c r="F214" s="20"/>
      <c r="G214" s="21"/>
      <c r="H214" s="25"/>
      <c r="I214" s="362"/>
      <c r="J214" s="347"/>
      <c r="K214" s="24"/>
      <c r="L214" s="2"/>
      <c r="M214" s="236"/>
      <c r="N214" s="235"/>
      <c r="O214" s="334"/>
    </row>
    <row r="215" spans="1:17" s="16" customFormat="1" ht="11.1" customHeight="1">
      <c r="A215" s="69"/>
      <c r="B215" s="26"/>
      <c r="C215" s="246"/>
      <c r="D215" s="361"/>
      <c r="E215" s="24"/>
      <c r="F215" s="20"/>
      <c r="G215" s="21"/>
      <c r="H215" s="2"/>
      <c r="I215" s="362"/>
      <c r="J215" s="347"/>
      <c r="K215" s="24"/>
      <c r="L215" s="249"/>
      <c r="M215" s="236"/>
      <c r="N215" s="235"/>
      <c r="O215" s="349"/>
      <c r="Q215" s="103"/>
    </row>
    <row r="216" spans="1:17" s="16" customFormat="1" ht="11.1" customHeight="1">
      <c r="A216" s="61"/>
      <c r="B216" s="27"/>
      <c r="C216" s="247"/>
      <c r="D216" s="363"/>
      <c r="E216" s="351"/>
      <c r="F216" s="364"/>
      <c r="G216" s="324"/>
      <c r="H216" s="352"/>
      <c r="I216" s="365"/>
      <c r="J216" s="350"/>
      <c r="K216" s="351"/>
      <c r="L216" s="352"/>
      <c r="M216" s="353"/>
      <c r="N216" s="354"/>
      <c r="O216" s="355"/>
    </row>
  </sheetData>
  <mergeCells count="8">
    <mergeCell ref="A2:O2"/>
    <mergeCell ref="A4:A6"/>
    <mergeCell ref="B4:B6"/>
    <mergeCell ref="C4:C6"/>
    <mergeCell ref="D4:I5"/>
    <mergeCell ref="J4:L5"/>
    <mergeCell ref="M4:O5"/>
    <mergeCell ref="H6:I6"/>
  </mergeCells>
  <phoneticPr fontId="15"/>
  <printOptions horizontalCentered="1" verticalCentered="1"/>
  <pageMargins left="0" right="0" top="0.59055118110236227" bottom="0" header="0" footer="0"/>
  <headerFooter alignWithMargins="0"/>
  <rowBreaks count="4" manualBreakCount="4">
    <brk id="48" max="16383" man="1"/>
    <brk id="90" max="16383" man="1"/>
    <brk id="132" max="16383" man="1"/>
    <brk id="177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FD624-2899-4766-AA3A-28488A9F1EB3}">
  <sheetPr>
    <tabColor indexed="42"/>
  </sheetPr>
  <dimension ref="A1:Q90"/>
  <sheetViews>
    <sheetView showZeros="0" view="pageBreakPreview" zoomScaleNormal="100" zoomScaleSheetLayoutView="100" workbookViewId="0">
      <selection sqref="A1:XFD1048576"/>
    </sheetView>
  </sheetViews>
  <sheetFormatPr defaultColWidth="8.796875" defaultRowHeight="17.25"/>
  <cols>
    <col min="1" max="1" width="3.69921875" style="28" customWidth="1"/>
    <col min="2" max="2" width="20.69921875" style="28" customWidth="1"/>
    <col min="3" max="3" width="19.69921875" style="248" customWidth="1"/>
    <col min="4" max="4" width="4.69921875" style="29" customWidth="1"/>
    <col min="5" max="5" width="3.19921875" style="28" customWidth="1"/>
    <col min="6" max="6" width="6.69921875" style="28" customWidth="1"/>
    <col min="7" max="7" width="8.69921875" style="28" customWidth="1"/>
    <col min="8" max="8" width="9.69921875" style="28" customWidth="1"/>
    <col min="9" max="9" width="4.296875" style="28" customWidth="1"/>
    <col min="10" max="10" width="4.69921875" style="28" customWidth="1"/>
    <col min="11" max="11" width="3.19921875" style="40" customWidth="1"/>
    <col min="12" max="12" width="8.69921875" style="28" customWidth="1"/>
    <col min="13" max="13" width="4.69921875" style="28" customWidth="1"/>
    <col min="14" max="14" width="3.19921875" style="28" customWidth="1"/>
    <col min="15" max="15" width="8.69921875" style="28" customWidth="1"/>
    <col min="16" max="16384" width="8.796875" style="28"/>
  </cols>
  <sheetData>
    <row r="1" spans="1:15" s="3" customFormat="1" ht="13.5">
      <c r="A1" s="1"/>
      <c r="B1" s="2"/>
      <c r="C1" s="243"/>
      <c r="D1" s="4"/>
      <c r="E1" s="5"/>
      <c r="F1" s="6"/>
      <c r="G1" s="7"/>
      <c r="H1" s="8"/>
      <c r="I1" s="9"/>
      <c r="K1" s="5"/>
      <c r="N1" s="8" t="s">
        <v>579</v>
      </c>
      <c r="O1" s="5">
        <v>1</v>
      </c>
    </row>
    <row r="2" spans="1:15" s="10" customFormat="1" ht="30" customHeight="1">
      <c r="A2" s="523" t="s">
        <v>1219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5"/>
    </row>
    <row r="3" spans="1:15" s="10" customFormat="1" ht="13.5" customHeight="1">
      <c r="A3" s="281"/>
      <c r="B3" s="30" t="s">
        <v>1217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3"/>
    </row>
    <row r="4" spans="1:15" s="10" customFormat="1" ht="15.95" customHeight="1">
      <c r="A4" s="536" t="s">
        <v>6</v>
      </c>
      <c r="B4" s="539" t="s">
        <v>33</v>
      </c>
      <c r="C4" s="542" t="s">
        <v>8</v>
      </c>
      <c r="D4" s="526" t="s">
        <v>1213</v>
      </c>
      <c r="E4" s="527"/>
      <c r="F4" s="527"/>
      <c r="G4" s="527"/>
      <c r="H4" s="527"/>
      <c r="I4" s="528"/>
      <c r="J4" s="526" t="s">
        <v>1214</v>
      </c>
      <c r="K4" s="527"/>
      <c r="L4" s="532"/>
      <c r="M4" s="534" t="s">
        <v>1215</v>
      </c>
      <c r="N4" s="527"/>
      <c r="O4" s="528"/>
    </row>
    <row r="5" spans="1:15" s="10" customFormat="1" ht="15.95" customHeight="1">
      <c r="A5" s="537"/>
      <c r="B5" s="540"/>
      <c r="C5" s="543"/>
      <c r="D5" s="529"/>
      <c r="E5" s="530"/>
      <c r="F5" s="530"/>
      <c r="G5" s="530"/>
      <c r="H5" s="530"/>
      <c r="I5" s="531"/>
      <c r="J5" s="529"/>
      <c r="K5" s="530"/>
      <c r="L5" s="533"/>
      <c r="M5" s="535"/>
      <c r="N5" s="530"/>
      <c r="O5" s="531"/>
    </row>
    <row r="6" spans="1:15" s="3" customFormat="1" ht="15.95" customHeight="1">
      <c r="A6" s="538"/>
      <c r="B6" s="541"/>
      <c r="C6" s="544"/>
      <c r="D6" s="356" t="s">
        <v>4</v>
      </c>
      <c r="E6" s="304" t="s">
        <v>5</v>
      </c>
      <c r="F6" s="305"/>
      <c r="G6" s="306"/>
      <c r="H6" s="545"/>
      <c r="I6" s="546"/>
      <c r="J6" s="341" t="s">
        <v>4</v>
      </c>
      <c r="K6" s="304" t="s">
        <v>5</v>
      </c>
      <c r="L6" s="307"/>
      <c r="M6" s="308" t="s">
        <v>4</v>
      </c>
      <c r="N6" s="304" t="s">
        <v>5</v>
      </c>
      <c r="O6" s="342"/>
    </row>
    <row r="7" spans="1:15" s="16" customFormat="1" ht="11.1" customHeight="1">
      <c r="A7" s="11"/>
      <c r="B7" s="12"/>
      <c r="C7" s="244"/>
      <c r="D7" s="357"/>
      <c r="E7" s="13"/>
      <c r="F7" s="14"/>
      <c r="G7" s="15"/>
      <c r="I7" s="358"/>
      <c r="J7" s="343"/>
      <c r="K7" s="13"/>
      <c r="M7" s="234"/>
      <c r="N7" s="12"/>
      <c r="O7" s="344"/>
    </row>
    <row r="8" spans="1:15" s="16" customFormat="1" ht="11.1" customHeight="1">
      <c r="A8" s="385"/>
      <c r="B8" s="386"/>
      <c r="C8" s="244"/>
      <c r="D8" s="357"/>
      <c r="E8" s="13"/>
      <c r="F8" s="14"/>
      <c r="G8" s="15"/>
      <c r="I8" s="358"/>
      <c r="J8" s="343"/>
      <c r="K8" s="13"/>
      <c r="M8" s="234"/>
      <c r="N8" s="12"/>
      <c r="O8" s="344"/>
    </row>
    <row r="9" spans="1:15" s="16" customFormat="1" ht="11.1" customHeight="1">
      <c r="A9" s="387" t="s">
        <v>1113</v>
      </c>
      <c r="B9" s="388" t="s">
        <v>825</v>
      </c>
      <c r="C9" s="245"/>
      <c r="D9" s="359"/>
      <c r="E9" s="390"/>
      <c r="F9" s="17"/>
      <c r="G9" s="18"/>
      <c r="H9" s="19"/>
      <c r="I9" s="360"/>
      <c r="J9" s="343"/>
      <c r="K9" s="13"/>
      <c r="M9" s="234"/>
      <c r="N9" s="12"/>
      <c r="O9" s="344"/>
    </row>
    <row r="10" spans="1:15" s="16" customFormat="1" ht="11.1" customHeight="1">
      <c r="A10" s="11"/>
      <c r="B10" s="12"/>
      <c r="C10" s="244"/>
      <c r="D10" s="357"/>
      <c r="E10" s="13"/>
      <c r="F10" s="14"/>
      <c r="G10" s="15"/>
      <c r="I10" s="358"/>
      <c r="J10" s="337"/>
      <c r="K10" s="325"/>
      <c r="L10" s="239"/>
      <c r="M10" s="237"/>
      <c r="N10" s="325"/>
      <c r="O10" s="338"/>
    </row>
    <row r="11" spans="1:15" s="16" customFormat="1" ht="11.1" customHeight="1">
      <c r="A11" s="385"/>
      <c r="B11" s="386"/>
      <c r="C11" s="244"/>
      <c r="D11" s="357"/>
      <c r="E11" s="13"/>
      <c r="F11" s="14"/>
      <c r="G11" s="15"/>
      <c r="I11" s="358"/>
      <c r="J11" s="333"/>
      <c r="K11" s="24"/>
      <c r="L11" s="2"/>
      <c r="M11" s="236"/>
      <c r="N11" s="24"/>
      <c r="O11" s="334"/>
    </row>
    <row r="12" spans="1:15" s="16" customFormat="1" ht="11.1" customHeight="1">
      <c r="A12" s="387"/>
      <c r="B12" s="388" t="s">
        <v>772</v>
      </c>
      <c r="C12" s="245"/>
      <c r="D12" s="389">
        <v>0</v>
      </c>
      <c r="E12" s="390"/>
      <c r="F12" s="17"/>
      <c r="G12" s="18"/>
      <c r="H12" s="19"/>
      <c r="I12" s="360"/>
      <c r="J12" s="339"/>
      <c r="K12" s="22">
        <v>0</v>
      </c>
      <c r="L12" s="329"/>
      <c r="M12" s="330"/>
      <c r="N12" s="22">
        <v>0</v>
      </c>
      <c r="O12" s="340"/>
    </row>
    <row r="13" spans="1:15" s="16" customFormat="1" ht="11.1" customHeight="1">
      <c r="A13" s="11"/>
      <c r="B13" s="12"/>
      <c r="C13" s="244"/>
      <c r="D13" s="357"/>
      <c r="E13" s="13"/>
      <c r="F13" s="14"/>
      <c r="G13" s="15"/>
      <c r="I13" s="358"/>
      <c r="J13" s="337"/>
      <c r="K13" s="325"/>
      <c r="L13" s="239"/>
      <c r="M13" s="237"/>
      <c r="N13" s="251"/>
      <c r="O13" s="338"/>
    </row>
    <row r="14" spans="1:15" s="16" customFormat="1" ht="11.1" customHeight="1">
      <c r="A14" s="385"/>
      <c r="B14" s="386"/>
      <c r="C14" s="244"/>
      <c r="D14" s="357"/>
      <c r="E14" s="13"/>
      <c r="F14" s="14"/>
      <c r="G14" s="15"/>
      <c r="I14" s="358"/>
      <c r="J14" s="333"/>
      <c r="K14" s="24"/>
      <c r="L14" s="2"/>
      <c r="M14" s="236"/>
      <c r="N14" s="24"/>
      <c r="O14" s="334"/>
    </row>
    <row r="15" spans="1:15" s="16" customFormat="1" ht="11.1" customHeight="1">
      <c r="A15" s="387"/>
      <c r="B15" s="388" t="s">
        <v>748</v>
      </c>
      <c r="C15" s="245" t="s">
        <v>749</v>
      </c>
      <c r="D15" s="389">
        <v>105</v>
      </c>
      <c r="E15" s="390" t="s">
        <v>2</v>
      </c>
      <c r="F15" s="17"/>
      <c r="G15" s="18"/>
      <c r="H15" s="19"/>
      <c r="I15" s="360"/>
      <c r="J15" s="339">
        <v>81</v>
      </c>
      <c r="K15" s="22" t="s">
        <v>1220</v>
      </c>
      <c r="L15" s="329"/>
      <c r="M15" s="330">
        <v>24</v>
      </c>
      <c r="N15" s="328" t="s">
        <v>1220</v>
      </c>
      <c r="O15" s="340"/>
    </row>
    <row r="16" spans="1:15" s="16" customFormat="1" ht="11.1" customHeight="1">
      <c r="A16" s="11"/>
      <c r="B16" s="12"/>
      <c r="C16" s="244"/>
      <c r="D16" s="357"/>
      <c r="E16" s="13"/>
      <c r="F16" s="14"/>
      <c r="G16" s="15"/>
      <c r="I16" s="358"/>
      <c r="J16" s="337"/>
      <c r="K16" s="325"/>
      <c r="L16" s="239"/>
      <c r="M16" s="237"/>
      <c r="N16" s="251"/>
      <c r="O16" s="338"/>
    </row>
    <row r="17" spans="1:15" s="16" customFormat="1" ht="11.1" customHeight="1">
      <c r="A17" s="385"/>
      <c r="B17" s="386"/>
      <c r="C17" s="244"/>
      <c r="D17" s="357"/>
      <c r="E17" s="13"/>
      <c r="F17" s="14"/>
      <c r="G17" s="15"/>
      <c r="I17" s="358"/>
      <c r="J17" s="333"/>
      <c r="K17" s="24"/>
      <c r="L17" s="2"/>
      <c r="M17" s="236"/>
      <c r="N17" s="24"/>
      <c r="O17" s="334"/>
    </row>
    <row r="18" spans="1:15" s="16" customFormat="1" ht="11.1" customHeight="1">
      <c r="A18" s="387"/>
      <c r="B18" s="388" t="s">
        <v>775</v>
      </c>
      <c r="C18" s="245" t="s">
        <v>776</v>
      </c>
      <c r="D18" s="389">
        <v>8</v>
      </c>
      <c r="E18" s="390" t="s">
        <v>740</v>
      </c>
      <c r="F18" s="17"/>
      <c r="G18" s="18"/>
      <c r="H18" s="19"/>
      <c r="I18" s="360"/>
      <c r="J18" s="335">
        <v>8</v>
      </c>
      <c r="K18" s="22" t="s">
        <v>465</v>
      </c>
      <c r="L18" s="329"/>
      <c r="M18" s="250"/>
      <c r="N18" s="328"/>
      <c r="O18" s="340"/>
    </row>
    <row r="19" spans="1:15" s="16" customFormat="1" ht="11.1" customHeight="1">
      <c r="A19" s="11"/>
      <c r="B19" s="12"/>
      <c r="C19" s="244"/>
      <c r="D19" s="357"/>
      <c r="E19" s="13"/>
      <c r="F19" s="14"/>
      <c r="G19" s="15"/>
      <c r="I19" s="358"/>
      <c r="J19" s="337"/>
      <c r="K19" s="325"/>
      <c r="L19" s="239"/>
      <c r="M19" s="237"/>
      <c r="N19" s="251"/>
      <c r="O19" s="338"/>
    </row>
    <row r="20" spans="1:15" s="16" customFormat="1" ht="11.1" customHeight="1">
      <c r="A20" s="385"/>
      <c r="B20" s="386"/>
      <c r="C20" s="244"/>
      <c r="D20" s="357"/>
      <c r="E20" s="13"/>
      <c r="F20" s="14"/>
      <c r="G20" s="15"/>
      <c r="I20" s="358"/>
      <c r="J20" s="333"/>
      <c r="K20" s="24"/>
      <c r="L20" s="2"/>
      <c r="M20" s="236"/>
      <c r="N20" s="24"/>
      <c r="O20" s="334"/>
    </row>
    <row r="21" spans="1:15" s="16" customFormat="1" ht="10.9" customHeight="1">
      <c r="A21" s="387"/>
      <c r="B21" s="388" t="s">
        <v>775</v>
      </c>
      <c r="C21" s="245" t="s">
        <v>777</v>
      </c>
      <c r="D21" s="389">
        <v>1</v>
      </c>
      <c r="E21" s="390" t="s">
        <v>740</v>
      </c>
      <c r="F21" s="17"/>
      <c r="G21" s="18"/>
      <c r="H21" s="19"/>
      <c r="I21" s="360"/>
      <c r="J21" s="335">
        <v>1</v>
      </c>
      <c r="K21" s="22" t="s">
        <v>465</v>
      </c>
      <c r="L21" s="329"/>
      <c r="M21" s="250"/>
      <c r="N21" s="328"/>
      <c r="O21" s="340"/>
    </row>
    <row r="22" spans="1:15" s="16" customFormat="1" ht="10.9" customHeight="1">
      <c r="A22" s="11"/>
      <c r="B22" s="12"/>
      <c r="C22" s="244"/>
      <c r="D22" s="357"/>
      <c r="E22" s="13"/>
      <c r="F22" s="14"/>
      <c r="G22" s="15"/>
      <c r="I22" s="358"/>
      <c r="J22" s="337"/>
      <c r="K22" s="325"/>
      <c r="L22" s="239"/>
      <c r="M22" s="237"/>
      <c r="N22" s="251"/>
      <c r="O22" s="338"/>
    </row>
    <row r="23" spans="1:15" s="16" customFormat="1" ht="10.9" customHeight="1">
      <c r="A23" s="385"/>
      <c r="B23" s="386"/>
      <c r="C23" s="244"/>
      <c r="D23" s="357"/>
      <c r="E23" s="13"/>
      <c r="F23" s="14"/>
      <c r="G23" s="15"/>
      <c r="I23" s="358"/>
      <c r="J23" s="333"/>
      <c r="K23" s="24"/>
      <c r="L23" s="2"/>
      <c r="M23" s="236"/>
      <c r="N23" s="24"/>
      <c r="O23" s="334"/>
    </row>
    <row r="24" spans="1:15" s="16" customFormat="1" ht="10.9" customHeight="1">
      <c r="A24" s="387"/>
      <c r="B24" s="388" t="s">
        <v>775</v>
      </c>
      <c r="C24" s="245" t="s">
        <v>826</v>
      </c>
      <c r="D24" s="389">
        <v>4</v>
      </c>
      <c r="E24" s="390" t="s">
        <v>740</v>
      </c>
      <c r="F24" s="17"/>
      <c r="G24" s="18"/>
      <c r="H24" s="19"/>
      <c r="I24" s="360"/>
      <c r="J24" s="335">
        <v>4</v>
      </c>
      <c r="K24" s="22" t="s">
        <v>465</v>
      </c>
      <c r="L24" s="329"/>
      <c r="M24" s="250"/>
      <c r="N24" s="328"/>
      <c r="O24" s="340"/>
    </row>
    <row r="25" spans="1:15" s="16" customFormat="1" ht="10.9" customHeight="1">
      <c r="A25" s="11"/>
      <c r="B25" s="12"/>
      <c r="C25" s="244"/>
      <c r="D25" s="357"/>
      <c r="E25" s="13"/>
      <c r="F25" s="14"/>
      <c r="G25" s="15"/>
      <c r="I25" s="358"/>
      <c r="J25" s="337"/>
      <c r="K25" s="325"/>
      <c r="L25" s="239"/>
      <c r="M25" s="237"/>
      <c r="N25" s="251"/>
      <c r="O25" s="338"/>
    </row>
    <row r="26" spans="1:15" s="16" customFormat="1" ht="10.9" customHeight="1">
      <c r="A26" s="385"/>
      <c r="B26" s="386"/>
      <c r="C26" s="244"/>
      <c r="D26" s="357"/>
      <c r="E26" s="13"/>
      <c r="F26" s="14"/>
      <c r="G26" s="15"/>
      <c r="I26" s="358"/>
      <c r="J26" s="333"/>
      <c r="K26" s="24"/>
      <c r="L26" s="2"/>
      <c r="M26" s="236"/>
      <c r="N26" s="24"/>
      <c r="O26" s="334"/>
    </row>
    <row r="27" spans="1:15" s="16" customFormat="1" ht="10.9" customHeight="1">
      <c r="A27" s="387"/>
      <c r="B27" s="388" t="s">
        <v>775</v>
      </c>
      <c r="C27" s="245" t="s">
        <v>827</v>
      </c>
      <c r="D27" s="389">
        <v>6</v>
      </c>
      <c r="E27" s="390" t="s">
        <v>740</v>
      </c>
      <c r="F27" s="17"/>
      <c r="G27" s="18"/>
      <c r="H27" s="19"/>
      <c r="I27" s="360"/>
      <c r="J27" s="335">
        <v>2</v>
      </c>
      <c r="K27" s="22" t="s">
        <v>465</v>
      </c>
      <c r="L27" s="329"/>
      <c r="M27" s="250">
        <v>4</v>
      </c>
      <c r="N27" s="328" t="s">
        <v>465</v>
      </c>
      <c r="O27" s="340"/>
    </row>
    <row r="28" spans="1:15" s="16" customFormat="1" ht="11.1" customHeight="1">
      <c r="A28" s="11"/>
      <c r="B28" s="12"/>
      <c r="C28" s="244"/>
      <c r="D28" s="357"/>
      <c r="E28" s="13"/>
      <c r="F28" s="14"/>
      <c r="G28" s="15"/>
      <c r="I28" s="358"/>
      <c r="J28" s="337"/>
      <c r="K28" s="325"/>
      <c r="L28" s="239"/>
      <c r="M28" s="237"/>
      <c r="N28" s="251"/>
      <c r="O28" s="338"/>
    </row>
    <row r="29" spans="1:15" s="16" customFormat="1" ht="11.1" customHeight="1">
      <c r="A29" s="385"/>
      <c r="B29" s="386"/>
      <c r="C29" s="244"/>
      <c r="D29" s="357"/>
      <c r="E29" s="13"/>
      <c r="F29" s="14"/>
      <c r="G29" s="15"/>
      <c r="I29" s="358"/>
      <c r="J29" s="333"/>
      <c r="K29" s="24"/>
      <c r="L29" s="2"/>
      <c r="M29" s="236"/>
      <c r="N29" s="24"/>
      <c r="O29" s="334"/>
    </row>
    <row r="30" spans="1:15" s="16" customFormat="1" ht="11.1" customHeight="1">
      <c r="A30" s="387"/>
      <c r="B30" s="388" t="s">
        <v>778</v>
      </c>
      <c r="C30" s="245"/>
      <c r="D30" s="389"/>
      <c r="E30" s="390"/>
      <c r="F30" s="17"/>
      <c r="G30" s="18"/>
      <c r="H30" s="19"/>
      <c r="I30" s="360"/>
      <c r="J30" s="335"/>
      <c r="K30" s="22"/>
      <c r="L30" s="329"/>
      <c r="M30" s="250"/>
      <c r="N30" s="328"/>
      <c r="O30" s="340"/>
    </row>
    <row r="31" spans="1:15" s="16" customFormat="1" ht="11.1" customHeight="1">
      <c r="A31" s="11"/>
      <c r="B31" s="12"/>
      <c r="C31" s="244"/>
      <c r="D31" s="357"/>
      <c r="E31" s="13"/>
      <c r="F31" s="14"/>
      <c r="G31" s="15"/>
      <c r="I31" s="358"/>
      <c r="J31" s="337"/>
      <c r="K31" s="325"/>
      <c r="L31" s="239"/>
      <c r="M31" s="237"/>
      <c r="N31" s="251"/>
      <c r="O31" s="338"/>
    </row>
    <row r="32" spans="1:15" s="16" customFormat="1" ht="11.1" customHeight="1">
      <c r="A32" s="385"/>
      <c r="B32" s="386"/>
      <c r="C32" s="244"/>
      <c r="D32" s="357"/>
      <c r="E32" s="13"/>
      <c r="F32" s="14"/>
      <c r="G32" s="15"/>
      <c r="I32" s="358"/>
      <c r="J32" s="333"/>
      <c r="K32" s="24"/>
      <c r="L32" s="2"/>
      <c r="M32" s="236"/>
      <c r="N32" s="24"/>
      <c r="O32" s="334"/>
    </row>
    <row r="33" spans="1:15" s="16" customFormat="1" ht="11.1" customHeight="1">
      <c r="A33" s="387"/>
      <c r="B33" s="388" t="s">
        <v>779</v>
      </c>
      <c r="C33" s="245" t="s">
        <v>783</v>
      </c>
      <c r="D33" s="389">
        <v>21</v>
      </c>
      <c r="E33" s="390" t="s">
        <v>2</v>
      </c>
      <c r="F33" s="17"/>
      <c r="G33" s="18"/>
      <c r="H33" s="19"/>
      <c r="I33" s="360"/>
      <c r="J33" s="335">
        <v>18</v>
      </c>
      <c r="K33" s="22" t="s">
        <v>1220</v>
      </c>
      <c r="L33" s="329"/>
      <c r="M33" s="240">
        <v>3</v>
      </c>
      <c r="N33" s="328" t="s">
        <v>1220</v>
      </c>
      <c r="O33" s="340"/>
    </row>
    <row r="34" spans="1:15" s="16" customFormat="1" ht="11.1" customHeight="1">
      <c r="A34" s="11"/>
      <c r="B34" s="12"/>
      <c r="C34" s="244"/>
      <c r="D34" s="357"/>
      <c r="E34" s="13"/>
      <c r="F34" s="14"/>
      <c r="G34" s="15"/>
      <c r="I34" s="358"/>
      <c r="J34" s="337"/>
      <c r="K34" s="325"/>
      <c r="L34" s="239"/>
      <c r="M34" s="237"/>
      <c r="N34" s="251"/>
      <c r="O34" s="338"/>
    </row>
    <row r="35" spans="1:15" s="16" customFormat="1" ht="11.1" customHeight="1">
      <c r="A35" s="385"/>
      <c r="B35" s="386"/>
      <c r="C35" s="244"/>
      <c r="D35" s="357"/>
      <c r="E35" s="13"/>
      <c r="F35" s="14"/>
      <c r="G35" s="15"/>
      <c r="I35" s="358"/>
      <c r="J35" s="333"/>
      <c r="K35" s="24"/>
      <c r="L35" s="2"/>
      <c r="M35" s="236"/>
      <c r="N35" s="24"/>
      <c r="O35" s="334"/>
    </row>
    <row r="36" spans="1:15" s="16" customFormat="1" ht="11.1" customHeight="1">
      <c r="A36" s="387"/>
      <c r="B36" s="388" t="s">
        <v>779</v>
      </c>
      <c r="C36" s="245" t="s">
        <v>784</v>
      </c>
      <c r="D36" s="389">
        <v>100</v>
      </c>
      <c r="E36" s="390" t="s">
        <v>2</v>
      </c>
      <c r="F36" s="17"/>
      <c r="G36" s="18"/>
      <c r="H36" s="19"/>
      <c r="I36" s="360"/>
      <c r="J36" s="335">
        <v>82</v>
      </c>
      <c r="K36" s="22" t="s">
        <v>1220</v>
      </c>
      <c r="L36" s="329"/>
      <c r="M36" s="240">
        <v>18</v>
      </c>
      <c r="N36" s="328" t="s">
        <v>1220</v>
      </c>
      <c r="O36" s="340"/>
    </row>
    <row r="37" spans="1:15" s="16" customFormat="1" ht="11.1" customHeight="1">
      <c r="A37" s="11"/>
      <c r="B37" s="12"/>
      <c r="C37" s="244"/>
      <c r="D37" s="357"/>
      <c r="E37" s="13"/>
      <c r="F37" s="14"/>
      <c r="G37" s="15"/>
      <c r="I37" s="358"/>
      <c r="J37" s="337"/>
      <c r="K37" s="325"/>
      <c r="L37" s="239"/>
      <c r="M37" s="237"/>
      <c r="N37" s="251"/>
      <c r="O37" s="338"/>
    </row>
    <row r="38" spans="1:15" s="16" customFormat="1" ht="11.1" customHeight="1">
      <c r="A38" s="385"/>
      <c r="B38" s="386"/>
      <c r="C38" s="244"/>
      <c r="D38" s="357"/>
      <c r="E38" s="13"/>
      <c r="F38" s="14"/>
      <c r="G38" s="15"/>
      <c r="I38" s="358"/>
      <c r="J38" s="333"/>
      <c r="K38" s="24"/>
      <c r="L38" s="2"/>
      <c r="M38" s="236"/>
      <c r="N38" s="24"/>
      <c r="O38" s="334"/>
    </row>
    <row r="39" spans="1:15" s="16" customFormat="1" ht="11.1" customHeight="1">
      <c r="A39" s="387"/>
      <c r="B39" s="388" t="s">
        <v>1077</v>
      </c>
      <c r="C39" s="245" t="s">
        <v>828</v>
      </c>
      <c r="D39" s="389">
        <v>84</v>
      </c>
      <c r="E39" s="390" t="s">
        <v>2</v>
      </c>
      <c r="F39" s="17"/>
      <c r="G39" s="18"/>
      <c r="H39" s="19"/>
      <c r="I39" s="360"/>
      <c r="J39" s="335">
        <v>63</v>
      </c>
      <c r="K39" s="22" t="s">
        <v>1220</v>
      </c>
      <c r="L39" s="329"/>
      <c r="M39" s="240">
        <v>21</v>
      </c>
      <c r="N39" s="328" t="s">
        <v>1220</v>
      </c>
      <c r="O39" s="340"/>
    </row>
    <row r="40" spans="1:15" s="16" customFormat="1" ht="11.1" customHeight="1">
      <c r="A40" s="11"/>
      <c r="B40" s="12"/>
      <c r="C40" s="244"/>
      <c r="D40" s="357"/>
      <c r="E40" s="13"/>
      <c r="F40" s="14"/>
      <c r="G40" s="15"/>
      <c r="I40" s="358"/>
      <c r="J40" s="337"/>
      <c r="K40" s="325"/>
      <c r="L40" s="239"/>
      <c r="M40" s="237"/>
      <c r="N40" s="251"/>
      <c r="O40" s="338"/>
    </row>
    <row r="41" spans="1:15" s="16" customFormat="1" ht="11.1" customHeight="1">
      <c r="A41" s="385"/>
      <c r="B41" s="386"/>
      <c r="C41" s="244"/>
      <c r="D41" s="357"/>
      <c r="E41" s="13"/>
      <c r="F41" s="14"/>
      <c r="G41" s="15"/>
      <c r="I41" s="358"/>
      <c r="J41" s="333"/>
      <c r="K41" s="24"/>
      <c r="L41" s="2"/>
      <c r="M41" s="236"/>
      <c r="N41" s="24"/>
      <c r="O41" s="334"/>
    </row>
    <row r="42" spans="1:15" s="16" customFormat="1" ht="11.1" customHeight="1">
      <c r="A42" s="387"/>
      <c r="B42" s="388" t="s">
        <v>1077</v>
      </c>
      <c r="C42" s="245" t="s">
        <v>829</v>
      </c>
      <c r="D42" s="389">
        <v>1053</v>
      </c>
      <c r="E42" s="390" t="s">
        <v>2</v>
      </c>
      <c r="F42" s="17"/>
      <c r="G42" s="18"/>
      <c r="H42" s="19"/>
      <c r="I42" s="360"/>
      <c r="J42" s="335">
        <v>514</v>
      </c>
      <c r="K42" s="22" t="s">
        <v>1220</v>
      </c>
      <c r="L42" s="329"/>
      <c r="M42" s="240">
        <v>539</v>
      </c>
      <c r="N42" s="328" t="s">
        <v>1220</v>
      </c>
      <c r="O42" s="340"/>
    </row>
    <row r="43" spans="1:15" s="16" customFormat="1" ht="11.1" customHeight="1">
      <c r="A43" s="11"/>
      <c r="B43" s="12"/>
      <c r="C43" s="244"/>
      <c r="D43" s="357"/>
      <c r="E43" s="13"/>
      <c r="F43" s="14"/>
      <c r="G43" s="15"/>
      <c r="I43" s="358"/>
      <c r="J43" s="337"/>
      <c r="K43" s="325"/>
      <c r="L43" s="239"/>
      <c r="M43" s="237"/>
      <c r="N43" s="251"/>
      <c r="O43" s="338"/>
    </row>
    <row r="44" spans="1:15" s="16" customFormat="1" ht="11.1" customHeight="1">
      <c r="A44" s="385"/>
      <c r="B44" s="386"/>
      <c r="C44" s="244"/>
      <c r="D44" s="357"/>
      <c r="E44" s="13"/>
      <c r="F44" s="14"/>
      <c r="G44" s="15"/>
      <c r="I44" s="358"/>
      <c r="J44" s="333"/>
      <c r="K44" s="24"/>
      <c r="L44" s="2"/>
      <c r="M44" s="236"/>
      <c r="N44" s="24"/>
      <c r="O44" s="334"/>
    </row>
    <row r="45" spans="1:15" s="16" customFormat="1" ht="11.1" customHeight="1">
      <c r="A45" s="387"/>
      <c r="B45" s="388" t="s">
        <v>713</v>
      </c>
      <c r="C45" s="245"/>
      <c r="D45" s="389"/>
      <c r="E45" s="390"/>
      <c r="F45" s="17"/>
      <c r="G45" s="18"/>
      <c r="H45" s="19"/>
      <c r="I45" s="360"/>
      <c r="J45" s="335"/>
      <c r="K45" s="22"/>
      <c r="L45" s="329"/>
      <c r="M45" s="240"/>
      <c r="N45" s="328"/>
      <c r="O45" s="340"/>
    </row>
    <row r="46" spans="1:15" s="16" customFormat="1" ht="11.1" customHeight="1">
      <c r="A46" s="11"/>
      <c r="B46" s="12"/>
      <c r="C46" s="244"/>
      <c r="D46" s="357"/>
      <c r="E46" s="13"/>
      <c r="F46" s="14"/>
      <c r="G46" s="15"/>
      <c r="I46" s="358"/>
      <c r="J46" s="337"/>
      <c r="K46" s="325"/>
      <c r="L46" s="239"/>
      <c r="M46" s="237"/>
      <c r="N46" s="251"/>
      <c r="O46" s="338"/>
    </row>
    <row r="47" spans="1:15" s="16" customFormat="1" ht="11.1" customHeight="1">
      <c r="A47" s="385"/>
      <c r="B47" s="386"/>
      <c r="C47" s="244"/>
      <c r="D47" s="357"/>
      <c r="E47" s="13"/>
      <c r="F47" s="14"/>
      <c r="G47" s="15"/>
      <c r="I47" s="358"/>
      <c r="J47" s="333"/>
      <c r="K47" s="24"/>
      <c r="L47" s="2"/>
      <c r="M47" s="236"/>
      <c r="N47" s="24"/>
      <c r="O47" s="334"/>
    </row>
    <row r="48" spans="1:15" s="16" customFormat="1" ht="11.1" customHeight="1">
      <c r="A48" s="387"/>
      <c r="B48" s="388" t="s">
        <v>830</v>
      </c>
      <c r="C48" s="245" t="s">
        <v>831</v>
      </c>
      <c r="D48" s="389">
        <v>1</v>
      </c>
      <c r="E48" s="390" t="s">
        <v>740</v>
      </c>
      <c r="F48" s="17"/>
      <c r="G48" s="18"/>
      <c r="H48" s="19"/>
      <c r="I48" s="360"/>
      <c r="J48" s="335">
        <v>1</v>
      </c>
      <c r="K48" s="22" t="s">
        <v>465</v>
      </c>
      <c r="L48" s="329"/>
      <c r="M48" s="240"/>
      <c r="N48" s="328"/>
      <c r="O48" s="340"/>
    </row>
    <row r="49" spans="1:15" s="16" customFormat="1" ht="11.1" customHeight="1">
      <c r="A49" s="11"/>
      <c r="B49" s="12"/>
      <c r="C49" s="244"/>
      <c r="D49" s="357"/>
      <c r="E49" s="13"/>
      <c r="F49" s="14"/>
      <c r="G49" s="15"/>
      <c r="I49" s="358"/>
      <c r="J49" s="337"/>
      <c r="K49" s="325"/>
      <c r="L49" s="239"/>
      <c r="M49" s="237"/>
      <c r="N49" s="251"/>
      <c r="O49" s="338"/>
    </row>
    <row r="50" spans="1:15" s="16" customFormat="1" ht="11.1" customHeight="1">
      <c r="A50" s="385"/>
      <c r="B50" s="386"/>
      <c r="C50" s="244"/>
      <c r="D50" s="357"/>
      <c r="E50" s="13"/>
      <c r="F50" s="14"/>
      <c r="G50" s="15"/>
      <c r="I50" s="358"/>
      <c r="J50" s="333"/>
      <c r="K50" s="24"/>
      <c r="L50" s="2"/>
      <c r="M50" s="236"/>
      <c r="N50" s="24"/>
      <c r="O50" s="334"/>
    </row>
    <row r="51" spans="1:15" s="16" customFormat="1" ht="11.1" customHeight="1">
      <c r="A51" s="387"/>
      <c r="B51" s="388" t="s">
        <v>830</v>
      </c>
      <c r="C51" s="245" t="s">
        <v>832</v>
      </c>
      <c r="D51" s="389">
        <v>4</v>
      </c>
      <c r="E51" s="390" t="s">
        <v>740</v>
      </c>
      <c r="F51" s="17"/>
      <c r="G51" s="18"/>
      <c r="H51" s="19"/>
      <c r="I51" s="360"/>
      <c r="J51" s="335">
        <v>4</v>
      </c>
      <c r="K51" s="22" t="s">
        <v>465</v>
      </c>
      <c r="L51" s="329"/>
      <c r="M51" s="240"/>
      <c r="N51" s="328"/>
      <c r="O51" s="340"/>
    </row>
    <row r="52" spans="1:15" s="16" customFormat="1" ht="11.1" customHeight="1">
      <c r="A52" s="11"/>
      <c r="B52" s="12"/>
      <c r="C52" s="244"/>
      <c r="D52" s="357"/>
      <c r="E52" s="13"/>
      <c r="F52" s="14"/>
      <c r="G52" s="15"/>
      <c r="I52" s="358"/>
      <c r="J52" s="337"/>
      <c r="K52" s="325"/>
      <c r="L52" s="239"/>
      <c r="M52" s="237"/>
      <c r="N52" s="251"/>
      <c r="O52" s="338"/>
    </row>
    <row r="53" spans="1:15" s="16" customFormat="1" ht="11.1" customHeight="1">
      <c r="A53" s="385"/>
      <c r="B53" s="386"/>
      <c r="C53" s="244"/>
      <c r="D53" s="357"/>
      <c r="E53" s="13"/>
      <c r="F53" s="14"/>
      <c r="G53" s="15"/>
      <c r="I53" s="358"/>
      <c r="J53" s="333"/>
      <c r="K53" s="24"/>
      <c r="L53" s="2"/>
      <c r="M53" s="236"/>
      <c r="N53" s="24"/>
      <c r="O53" s="334"/>
    </row>
    <row r="54" spans="1:15" s="16" customFormat="1" ht="11.1" customHeight="1">
      <c r="A54" s="387"/>
      <c r="B54" s="388" t="s">
        <v>830</v>
      </c>
      <c r="C54" s="245" t="s">
        <v>833</v>
      </c>
      <c r="D54" s="389">
        <v>3</v>
      </c>
      <c r="E54" s="390" t="s">
        <v>740</v>
      </c>
      <c r="F54" s="17"/>
      <c r="G54" s="18"/>
      <c r="H54" s="19"/>
      <c r="I54" s="360"/>
      <c r="J54" s="335">
        <v>3</v>
      </c>
      <c r="K54" s="22" t="s">
        <v>465</v>
      </c>
      <c r="L54" s="329"/>
      <c r="M54" s="240"/>
      <c r="N54" s="328"/>
      <c r="O54" s="340"/>
    </row>
    <row r="55" spans="1:15" s="16" customFormat="1" ht="11.1" customHeight="1">
      <c r="A55" s="11"/>
      <c r="B55" s="12"/>
      <c r="C55" s="244"/>
      <c r="D55" s="357"/>
      <c r="E55" s="13"/>
      <c r="F55" s="14"/>
      <c r="G55" s="15"/>
      <c r="I55" s="358"/>
      <c r="J55" s="337"/>
      <c r="K55" s="325"/>
      <c r="L55" s="239"/>
      <c r="M55" s="237"/>
      <c r="N55" s="251"/>
      <c r="O55" s="338"/>
    </row>
    <row r="56" spans="1:15" s="16" customFormat="1" ht="11.1" customHeight="1">
      <c r="A56" s="385"/>
      <c r="B56" s="386"/>
      <c r="C56" s="244"/>
      <c r="D56" s="357"/>
      <c r="E56" s="13"/>
      <c r="F56" s="14"/>
      <c r="G56" s="15"/>
      <c r="I56" s="358"/>
      <c r="J56" s="333"/>
      <c r="K56" s="24"/>
      <c r="L56" s="2"/>
      <c r="M56" s="236"/>
      <c r="N56" s="24"/>
      <c r="O56" s="334"/>
    </row>
    <row r="57" spans="1:15" s="16" customFormat="1" ht="11.1" customHeight="1">
      <c r="A57" s="387"/>
      <c r="B57" s="388" t="s">
        <v>830</v>
      </c>
      <c r="C57" s="245" t="s">
        <v>834</v>
      </c>
      <c r="D57" s="389">
        <v>1</v>
      </c>
      <c r="E57" s="390" t="s">
        <v>740</v>
      </c>
      <c r="F57" s="17"/>
      <c r="G57" s="18"/>
      <c r="H57" s="19"/>
      <c r="I57" s="360"/>
      <c r="J57" s="16">
        <v>1</v>
      </c>
      <c r="K57" s="22" t="s">
        <v>465</v>
      </c>
      <c r="L57" s="329"/>
      <c r="M57" s="240"/>
      <c r="N57" s="328"/>
      <c r="O57" s="340"/>
    </row>
    <row r="58" spans="1:15" s="16" customFormat="1" ht="11.1" customHeight="1">
      <c r="A58" s="11"/>
      <c r="B58" s="12"/>
      <c r="C58" s="244"/>
      <c r="D58" s="357"/>
      <c r="E58" s="13"/>
      <c r="F58" s="14"/>
      <c r="G58" s="15"/>
      <c r="I58" s="358"/>
      <c r="J58" s="337"/>
      <c r="K58" s="325"/>
      <c r="L58" s="239"/>
      <c r="M58" s="237"/>
      <c r="N58" s="251"/>
      <c r="O58" s="338"/>
    </row>
    <row r="59" spans="1:15" s="16" customFormat="1" ht="11.1" customHeight="1">
      <c r="A59" s="385"/>
      <c r="B59" s="386"/>
      <c r="C59" s="244"/>
      <c r="D59" s="357"/>
      <c r="E59" s="13"/>
      <c r="F59" s="14"/>
      <c r="G59" s="15"/>
      <c r="I59" s="358"/>
      <c r="J59" s="333"/>
      <c r="K59" s="24"/>
      <c r="L59" s="2"/>
      <c r="M59" s="236"/>
      <c r="N59" s="24"/>
      <c r="O59" s="334"/>
    </row>
    <row r="60" spans="1:15" s="16" customFormat="1" ht="11.1" customHeight="1">
      <c r="A60" s="387"/>
      <c r="B60" s="388" t="s">
        <v>830</v>
      </c>
      <c r="C60" s="245" t="s">
        <v>835</v>
      </c>
      <c r="D60" s="389">
        <v>2</v>
      </c>
      <c r="E60" s="390" t="s">
        <v>740</v>
      </c>
      <c r="F60" s="17"/>
      <c r="G60" s="18"/>
      <c r="H60" s="19"/>
      <c r="I60" s="360"/>
      <c r="J60" s="335">
        <v>2</v>
      </c>
      <c r="K60" s="22" t="s">
        <v>465</v>
      </c>
      <c r="L60" s="329"/>
      <c r="M60" s="240"/>
      <c r="N60" s="328"/>
      <c r="O60" s="340"/>
    </row>
    <row r="61" spans="1:15" s="16" customFormat="1" ht="11.1" customHeight="1">
      <c r="A61" s="11"/>
      <c r="B61" s="12"/>
      <c r="C61" s="244"/>
      <c r="D61" s="357"/>
      <c r="E61" s="13"/>
      <c r="F61" s="14"/>
      <c r="G61" s="15"/>
      <c r="I61" s="358"/>
      <c r="J61" s="337"/>
      <c r="K61" s="325"/>
      <c r="L61" s="239"/>
      <c r="M61" s="237"/>
      <c r="N61" s="251"/>
      <c r="O61" s="338"/>
    </row>
    <row r="62" spans="1:15" s="16" customFormat="1" ht="11.1" customHeight="1">
      <c r="A62" s="385"/>
      <c r="B62" s="386"/>
      <c r="C62" s="244"/>
      <c r="D62" s="357"/>
      <c r="E62" s="13"/>
      <c r="F62" s="14"/>
      <c r="G62" s="15"/>
      <c r="I62" s="358"/>
      <c r="J62" s="333"/>
      <c r="K62" s="24"/>
      <c r="L62" s="2"/>
      <c r="M62" s="236"/>
      <c r="N62" s="24"/>
      <c r="O62" s="334"/>
    </row>
    <row r="63" spans="1:15" s="16" customFormat="1" ht="11.1" customHeight="1">
      <c r="A63" s="387"/>
      <c r="B63" s="388" t="s">
        <v>830</v>
      </c>
      <c r="C63" s="245" t="s">
        <v>836</v>
      </c>
      <c r="D63" s="389">
        <v>2</v>
      </c>
      <c r="E63" s="390" t="s">
        <v>740</v>
      </c>
      <c r="F63" s="17"/>
      <c r="G63" s="18"/>
      <c r="H63" s="19"/>
      <c r="I63" s="360"/>
      <c r="J63" s="335">
        <v>2</v>
      </c>
      <c r="K63" s="22" t="s">
        <v>465</v>
      </c>
      <c r="L63" s="329"/>
      <c r="M63" s="240"/>
      <c r="N63" s="328"/>
      <c r="O63" s="340"/>
    </row>
    <row r="64" spans="1:15" s="16" customFormat="1" ht="11.1" customHeight="1">
      <c r="A64" s="11"/>
      <c r="B64" s="12"/>
      <c r="C64" s="244"/>
      <c r="D64" s="357"/>
      <c r="E64" s="13"/>
      <c r="F64" s="14"/>
      <c r="G64" s="15"/>
      <c r="I64" s="358"/>
      <c r="J64" s="337"/>
      <c r="K64" s="325"/>
      <c r="L64" s="239"/>
      <c r="M64" s="237"/>
      <c r="N64" s="251"/>
      <c r="O64" s="338"/>
    </row>
    <row r="65" spans="1:15" s="16" customFormat="1" ht="11.1" customHeight="1">
      <c r="A65" s="385"/>
      <c r="B65" s="386"/>
      <c r="C65" s="244"/>
      <c r="D65" s="357"/>
      <c r="E65" s="13"/>
      <c r="F65" s="14"/>
      <c r="G65" s="15"/>
      <c r="I65" s="358"/>
      <c r="J65" s="333"/>
      <c r="K65" s="24"/>
      <c r="L65" s="2"/>
      <c r="M65" s="236"/>
      <c r="N65" s="24"/>
      <c r="O65" s="334"/>
    </row>
    <row r="66" spans="1:15" s="16" customFormat="1" ht="11.1" customHeight="1">
      <c r="A66" s="387"/>
      <c r="B66" s="388" t="s">
        <v>830</v>
      </c>
      <c r="C66" s="245" t="s">
        <v>837</v>
      </c>
      <c r="D66" s="389">
        <v>6</v>
      </c>
      <c r="E66" s="390" t="s">
        <v>740</v>
      </c>
      <c r="F66" s="17"/>
      <c r="G66" s="18"/>
      <c r="H66" s="19"/>
      <c r="I66" s="360"/>
      <c r="J66" s="335">
        <v>6</v>
      </c>
      <c r="K66" s="22" t="s">
        <v>465</v>
      </c>
      <c r="L66" s="329"/>
      <c r="M66" s="240"/>
      <c r="N66" s="328"/>
      <c r="O66" s="340"/>
    </row>
    <row r="67" spans="1:15" s="16" customFormat="1" ht="11.1" customHeight="1">
      <c r="A67" s="11"/>
      <c r="B67" s="12"/>
      <c r="C67" s="244"/>
      <c r="D67" s="357"/>
      <c r="E67" s="13"/>
      <c r="F67" s="14"/>
      <c r="G67" s="15"/>
      <c r="I67" s="358"/>
      <c r="J67" s="337"/>
      <c r="K67" s="325"/>
      <c r="L67" s="239"/>
      <c r="M67" s="237"/>
      <c r="N67" s="251"/>
      <c r="O67" s="338"/>
    </row>
    <row r="68" spans="1:15" s="16" customFormat="1" ht="11.1" customHeight="1">
      <c r="A68" s="385"/>
      <c r="B68" s="386"/>
      <c r="C68" s="244"/>
      <c r="D68" s="357"/>
      <c r="E68" s="13"/>
      <c r="F68" s="14"/>
      <c r="G68" s="15"/>
      <c r="I68" s="358"/>
      <c r="J68" s="333"/>
      <c r="K68" s="24"/>
      <c r="L68" s="2"/>
      <c r="M68" s="236"/>
      <c r="N68" s="24"/>
      <c r="O68" s="334"/>
    </row>
    <row r="69" spans="1:15" s="16" customFormat="1" ht="11.1" customHeight="1">
      <c r="A69" s="387"/>
      <c r="B69" s="388" t="s">
        <v>830</v>
      </c>
      <c r="C69" s="245" t="s">
        <v>838</v>
      </c>
      <c r="D69" s="389">
        <v>6</v>
      </c>
      <c r="E69" s="390" t="s">
        <v>740</v>
      </c>
      <c r="F69" s="17"/>
      <c r="G69" s="18"/>
      <c r="H69" s="19"/>
      <c r="I69" s="360"/>
      <c r="J69" s="335">
        <v>2</v>
      </c>
      <c r="K69" s="22" t="s">
        <v>465</v>
      </c>
      <c r="L69" s="329"/>
      <c r="M69" s="240">
        <v>4</v>
      </c>
      <c r="N69" s="328" t="s">
        <v>465</v>
      </c>
      <c r="O69" s="340"/>
    </row>
    <row r="70" spans="1:15" s="16" customFormat="1" ht="11.1" customHeight="1">
      <c r="A70" s="11"/>
      <c r="B70" s="12"/>
      <c r="C70" s="244"/>
      <c r="D70" s="357"/>
      <c r="E70" s="13"/>
      <c r="F70" s="14"/>
      <c r="G70" s="15"/>
      <c r="I70" s="358"/>
      <c r="J70" s="337"/>
      <c r="K70" s="325"/>
      <c r="L70" s="239"/>
      <c r="M70" s="237"/>
      <c r="N70" s="251"/>
      <c r="O70" s="338"/>
    </row>
    <row r="71" spans="1:15" s="16" customFormat="1" ht="11.1" customHeight="1">
      <c r="A71" s="385"/>
      <c r="B71" s="386"/>
      <c r="C71" s="244"/>
      <c r="D71" s="357"/>
      <c r="E71" s="13"/>
      <c r="F71" s="14"/>
      <c r="G71" s="15"/>
      <c r="I71" s="358"/>
      <c r="J71" s="333"/>
      <c r="K71" s="24"/>
      <c r="L71" s="2"/>
      <c r="M71" s="236"/>
      <c r="N71" s="24"/>
      <c r="O71" s="334"/>
    </row>
    <row r="72" spans="1:15" s="16" customFormat="1" ht="11.1" customHeight="1">
      <c r="A72" s="387"/>
      <c r="B72" s="388" t="s">
        <v>839</v>
      </c>
      <c r="C72" s="245" t="s">
        <v>798</v>
      </c>
      <c r="D72" s="389">
        <v>14</v>
      </c>
      <c r="E72" s="390" t="s">
        <v>740</v>
      </c>
      <c r="F72" s="17"/>
      <c r="G72" s="18"/>
      <c r="H72" s="19"/>
      <c r="I72" s="360"/>
      <c r="J72" s="335">
        <v>12</v>
      </c>
      <c r="K72" s="22" t="s">
        <v>465</v>
      </c>
      <c r="L72" s="329"/>
      <c r="M72" s="240">
        <v>2</v>
      </c>
      <c r="N72" s="328" t="s">
        <v>465</v>
      </c>
      <c r="O72" s="340"/>
    </row>
    <row r="73" spans="1:15" s="16" customFormat="1" ht="11.1" customHeight="1">
      <c r="A73" s="11"/>
      <c r="B73" s="12"/>
      <c r="C73" s="244"/>
      <c r="D73" s="357"/>
      <c r="E73" s="13"/>
      <c r="F73" s="14"/>
      <c r="G73" s="15"/>
      <c r="I73" s="358"/>
      <c r="J73" s="337"/>
      <c r="K73" s="325"/>
      <c r="L73" s="239"/>
      <c r="M73" s="237"/>
      <c r="N73" s="251"/>
      <c r="O73" s="338"/>
    </row>
    <row r="74" spans="1:15" s="16" customFormat="1" ht="11.1" customHeight="1">
      <c r="A74" s="385"/>
      <c r="B74" s="386"/>
      <c r="C74" s="244"/>
      <c r="D74" s="357"/>
      <c r="E74" s="13"/>
      <c r="F74" s="14"/>
      <c r="G74" s="15"/>
      <c r="I74" s="358"/>
      <c r="J74" s="333"/>
      <c r="K74" s="24"/>
      <c r="L74" s="2"/>
      <c r="M74" s="236"/>
      <c r="N74" s="24"/>
      <c r="O74" s="334"/>
    </row>
    <row r="75" spans="1:15" s="16" customFormat="1" ht="11.1" customHeight="1">
      <c r="A75" s="387"/>
      <c r="B75" s="388" t="s">
        <v>839</v>
      </c>
      <c r="C75" s="245" t="s">
        <v>799</v>
      </c>
      <c r="D75" s="389">
        <v>15</v>
      </c>
      <c r="E75" s="390" t="s">
        <v>740</v>
      </c>
      <c r="F75" s="17"/>
      <c r="G75" s="18"/>
      <c r="H75" s="19"/>
      <c r="I75" s="360"/>
      <c r="J75" s="335"/>
      <c r="K75" s="22"/>
      <c r="L75" s="329"/>
      <c r="M75" s="240">
        <v>15</v>
      </c>
      <c r="N75" s="328" t="s">
        <v>465</v>
      </c>
      <c r="O75" s="340"/>
    </row>
    <row r="76" spans="1:15" s="16" customFormat="1" ht="11.1" customHeight="1">
      <c r="A76" s="11"/>
      <c r="B76" s="12"/>
      <c r="C76" s="244"/>
      <c r="D76" s="357"/>
      <c r="E76" s="13"/>
      <c r="F76" s="14"/>
      <c r="G76" s="15"/>
      <c r="I76" s="358"/>
      <c r="J76" s="337"/>
      <c r="K76" s="325"/>
      <c r="L76" s="239"/>
      <c r="M76" s="237"/>
      <c r="N76" s="251"/>
      <c r="O76" s="338"/>
    </row>
    <row r="77" spans="1:15" s="16" customFormat="1" ht="11.1" customHeight="1">
      <c r="A77" s="385"/>
      <c r="B77" s="386"/>
      <c r="C77" s="244"/>
      <c r="D77" s="357"/>
      <c r="E77" s="13"/>
      <c r="F77" s="14"/>
      <c r="G77" s="15"/>
      <c r="I77" s="358"/>
      <c r="J77" s="333"/>
      <c r="K77" s="24"/>
      <c r="L77" s="2"/>
      <c r="M77" s="236"/>
      <c r="N77" s="24"/>
      <c r="O77" s="334"/>
    </row>
    <row r="78" spans="1:15" s="16" customFormat="1" ht="11.1" customHeight="1">
      <c r="A78" s="387"/>
      <c r="B78" s="388" t="s">
        <v>1180</v>
      </c>
      <c r="C78" s="245"/>
      <c r="D78" s="389"/>
      <c r="E78" s="390"/>
      <c r="F78" s="17"/>
      <c r="G78" s="18"/>
      <c r="H78" s="19"/>
      <c r="I78" s="360"/>
      <c r="J78" s="335"/>
      <c r="K78" s="22"/>
      <c r="L78" s="329"/>
      <c r="M78" s="240"/>
      <c r="N78" s="328"/>
      <c r="O78" s="340"/>
    </row>
    <row r="79" spans="1:15" s="16" customFormat="1" ht="11.1" customHeight="1">
      <c r="A79" s="11"/>
      <c r="B79" s="12"/>
      <c r="C79" s="244" t="s">
        <v>1136</v>
      </c>
      <c r="D79" s="357"/>
      <c r="E79" s="13"/>
      <c r="F79" s="14"/>
      <c r="G79" s="15"/>
      <c r="I79" s="358"/>
      <c r="J79" s="346" t="s">
        <v>1076</v>
      </c>
      <c r="K79" s="325"/>
      <c r="L79" s="239"/>
      <c r="M79" s="346" t="s">
        <v>1076</v>
      </c>
      <c r="N79" s="325"/>
      <c r="O79" s="338"/>
    </row>
    <row r="80" spans="1:15" s="16" customFormat="1" ht="11.1" customHeight="1">
      <c r="A80" s="385"/>
      <c r="B80" s="386" t="s">
        <v>1137</v>
      </c>
      <c r="C80" s="244" t="s">
        <v>1138</v>
      </c>
      <c r="D80" s="357"/>
      <c r="E80" s="13"/>
      <c r="F80" s="14"/>
      <c r="G80" s="15"/>
      <c r="I80" s="358"/>
      <c r="J80" s="402">
        <v>0.54</v>
      </c>
      <c r="K80" s="24"/>
      <c r="L80" s="2"/>
      <c r="M80" s="403">
        <v>0.46</v>
      </c>
      <c r="N80" s="24"/>
      <c r="O80" s="334"/>
    </row>
    <row r="81" spans="1:17" s="16" customFormat="1" ht="11.1" customHeight="1">
      <c r="A81" s="387"/>
      <c r="B81" s="388"/>
      <c r="C81" s="245" t="s">
        <v>1139</v>
      </c>
      <c r="D81" s="359">
        <v>1</v>
      </c>
      <c r="E81" s="390" t="s">
        <v>1142</v>
      </c>
      <c r="F81" s="17"/>
      <c r="G81" s="18"/>
      <c r="H81" s="19"/>
      <c r="I81" s="360"/>
      <c r="J81" s="348"/>
      <c r="K81" s="22" t="s">
        <v>1222</v>
      </c>
      <c r="L81" s="329"/>
      <c r="M81" s="240"/>
      <c r="N81" s="22" t="s">
        <v>1222</v>
      </c>
      <c r="O81" s="340"/>
    </row>
    <row r="82" spans="1:17" s="16" customFormat="1" ht="11.1" customHeight="1">
      <c r="A82" s="11"/>
      <c r="B82" s="12"/>
      <c r="C82" s="244" t="s">
        <v>1136</v>
      </c>
      <c r="D82" s="357"/>
      <c r="E82" s="13"/>
      <c r="F82" s="14"/>
      <c r="G82" s="15"/>
      <c r="I82" s="358"/>
      <c r="J82" s="346" t="s">
        <v>1076</v>
      </c>
      <c r="K82" s="325"/>
      <c r="L82" s="239"/>
      <c r="M82" s="346" t="s">
        <v>1076</v>
      </c>
      <c r="N82" s="325"/>
      <c r="O82" s="338"/>
    </row>
    <row r="83" spans="1:17" s="16" customFormat="1" ht="11.1" customHeight="1">
      <c r="A83" s="385"/>
      <c r="B83" s="386" t="s">
        <v>1140</v>
      </c>
      <c r="C83" s="244" t="s">
        <v>1138</v>
      </c>
      <c r="D83" s="357"/>
      <c r="E83" s="13"/>
      <c r="F83" s="14"/>
      <c r="G83" s="15"/>
      <c r="I83" s="358"/>
      <c r="J83" s="402">
        <v>0.54</v>
      </c>
      <c r="K83" s="24"/>
      <c r="L83" s="2"/>
      <c r="M83" s="403">
        <v>0.46</v>
      </c>
      <c r="N83" s="24"/>
      <c r="O83" s="334"/>
    </row>
    <row r="84" spans="1:17" s="16" customFormat="1" ht="11.1" customHeight="1">
      <c r="A84" s="387"/>
      <c r="B84" s="388"/>
      <c r="C84" s="245" t="s">
        <v>1141</v>
      </c>
      <c r="D84" s="359">
        <v>2</v>
      </c>
      <c r="E84" s="419" t="s">
        <v>1143</v>
      </c>
      <c r="F84" s="17"/>
      <c r="G84" s="18"/>
      <c r="H84" s="19"/>
      <c r="I84" s="360"/>
      <c r="J84" s="348"/>
      <c r="K84" s="22" t="s">
        <v>1223</v>
      </c>
      <c r="L84" s="329"/>
      <c r="M84" s="240"/>
      <c r="N84" s="22" t="s">
        <v>1223</v>
      </c>
      <c r="O84" s="340"/>
      <c r="Q84" s="103"/>
    </row>
    <row r="85" spans="1:17" s="16" customFormat="1" ht="11.1" customHeight="1">
      <c r="A85" s="11"/>
      <c r="B85" s="12"/>
      <c r="C85" s="244"/>
      <c r="D85" s="357"/>
      <c r="E85" s="13"/>
      <c r="F85" s="14"/>
      <c r="G85" s="15"/>
      <c r="I85" s="358"/>
      <c r="J85" s="346"/>
      <c r="K85" s="251"/>
      <c r="L85" s="239"/>
      <c r="M85" s="237"/>
      <c r="N85" s="238"/>
      <c r="O85" s="338"/>
    </row>
    <row r="86" spans="1:17" s="16" customFormat="1" ht="11.1" customHeight="1">
      <c r="A86" s="385"/>
      <c r="B86" s="386"/>
      <c r="C86" s="244"/>
      <c r="D86" s="357"/>
      <c r="E86" s="13"/>
      <c r="F86" s="14"/>
      <c r="G86" s="15"/>
      <c r="I86" s="358"/>
      <c r="J86" s="347"/>
      <c r="K86" s="24"/>
      <c r="L86" s="2"/>
      <c r="M86" s="236"/>
      <c r="N86" s="235"/>
      <c r="O86" s="334"/>
    </row>
    <row r="87" spans="1:17" s="16" customFormat="1" ht="11.1" customHeight="1">
      <c r="A87" s="387"/>
      <c r="B87" s="388"/>
      <c r="C87" s="245"/>
      <c r="D87" s="359"/>
      <c r="E87" s="390"/>
      <c r="F87" s="17"/>
      <c r="G87" s="18"/>
      <c r="H87" s="19"/>
      <c r="I87" s="360"/>
      <c r="J87" s="348"/>
      <c r="K87" s="252"/>
      <c r="L87" s="242"/>
      <c r="M87" s="240"/>
      <c r="N87" s="241"/>
      <c r="O87" s="345"/>
    </row>
    <row r="88" spans="1:17" s="16" customFormat="1" ht="11.1" customHeight="1">
      <c r="A88" s="302"/>
      <c r="B88" s="23"/>
      <c r="C88" s="246"/>
      <c r="D88" s="361"/>
      <c r="E88" s="24"/>
      <c r="F88" s="20"/>
      <c r="G88" s="21"/>
      <c r="H88" s="25"/>
      <c r="I88" s="362"/>
      <c r="J88" s="347"/>
      <c r="K88" s="24"/>
      <c r="L88" s="2"/>
      <c r="M88" s="236"/>
      <c r="N88" s="235"/>
      <c r="O88" s="334"/>
    </row>
    <row r="89" spans="1:17" s="16" customFormat="1" ht="11.1" customHeight="1">
      <c r="A89" s="69"/>
      <c r="B89" s="26"/>
      <c r="C89" s="246"/>
      <c r="D89" s="361"/>
      <c r="E89" s="24"/>
      <c r="F89" s="20"/>
      <c r="G89" s="21"/>
      <c r="H89" s="2"/>
      <c r="I89" s="362"/>
      <c r="J89" s="347"/>
      <c r="K89" s="24"/>
      <c r="L89" s="249"/>
      <c r="M89" s="236"/>
      <c r="N89" s="235"/>
      <c r="O89" s="349"/>
    </row>
    <row r="90" spans="1:17" s="16" customFormat="1" ht="11.1" customHeight="1">
      <c r="A90" s="61"/>
      <c r="B90" s="27"/>
      <c r="C90" s="247"/>
      <c r="D90" s="363"/>
      <c r="E90" s="351"/>
      <c r="F90" s="364"/>
      <c r="G90" s="324"/>
      <c r="H90" s="352"/>
      <c r="I90" s="365"/>
      <c r="J90" s="350"/>
      <c r="K90" s="351"/>
      <c r="L90" s="352"/>
      <c r="M90" s="353"/>
      <c r="N90" s="354"/>
      <c r="O90" s="355"/>
    </row>
  </sheetData>
  <mergeCells count="8">
    <mergeCell ref="A2:O2"/>
    <mergeCell ref="A4:A6"/>
    <mergeCell ref="B4:B6"/>
    <mergeCell ref="C4:C6"/>
    <mergeCell ref="D4:I5"/>
    <mergeCell ref="J4:L5"/>
    <mergeCell ref="M4:O5"/>
    <mergeCell ref="H6:I6"/>
  </mergeCells>
  <phoneticPr fontId="15"/>
  <printOptions horizontalCentered="1" verticalCentered="1"/>
  <pageMargins left="0" right="0" top="0.59055118110236227" bottom="0" header="0" footer="0"/>
  <headerFooter alignWithMargins="0"/>
  <rowBreaks count="1" manualBreakCount="1">
    <brk id="4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75BBD-FB73-48A4-89D1-E4665DD3EA35}">
  <sheetPr>
    <tabColor indexed="42"/>
  </sheetPr>
  <dimension ref="A1:Q90"/>
  <sheetViews>
    <sheetView showZeros="0" view="pageBreakPreview" zoomScaleNormal="100" zoomScaleSheetLayoutView="100" workbookViewId="0">
      <selection sqref="A1:XFD1048576"/>
    </sheetView>
  </sheetViews>
  <sheetFormatPr defaultColWidth="8.796875" defaultRowHeight="17.25"/>
  <cols>
    <col min="1" max="1" width="3.69921875" style="28" customWidth="1"/>
    <col min="2" max="2" width="20.69921875" style="28" customWidth="1"/>
    <col min="3" max="3" width="19.69921875" style="248" customWidth="1"/>
    <col min="4" max="4" width="4.69921875" style="29" customWidth="1"/>
    <col min="5" max="5" width="3.19921875" style="28" customWidth="1"/>
    <col min="6" max="6" width="6.69921875" style="28" customWidth="1"/>
    <col min="7" max="7" width="8.69921875" style="28" customWidth="1"/>
    <col min="8" max="8" width="9.69921875" style="28" customWidth="1"/>
    <col min="9" max="9" width="4.296875" style="28" customWidth="1"/>
    <col min="10" max="10" width="4.69921875" style="28" customWidth="1"/>
    <col min="11" max="11" width="3.19921875" style="40" customWidth="1"/>
    <col min="12" max="12" width="8.69921875" style="28" customWidth="1"/>
    <col min="13" max="13" width="4.69921875" style="28" customWidth="1"/>
    <col min="14" max="14" width="3.19921875" style="28" customWidth="1"/>
    <col min="15" max="15" width="8.69921875" style="28" customWidth="1"/>
    <col min="16" max="16384" width="8.796875" style="28"/>
  </cols>
  <sheetData>
    <row r="1" spans="1:15" s="3" customFormat="1" ht="13.5">
      <c r="A1" s="1"/>
      <c r="B1" s="2"/>
      <c r="C1" s="243"/>
      <c r="D1" s="4"/>
      <c r="E1" s="5"/>
      <c r="F1" s="6"/>
      <c r="G1" s="7"/>
      <c r="H1" s="8"/>
      <c r="I1" s="9"/>
      <c r="K1" s="5"/>
      <c r="N1" s="8" t="s">
        <v>579</v>
      </c>
      <c r="O1" s="5">
        <v>1</v>
      </c>
    </row>
    <row r="2" spans="1:15" s="10" customFormat="1" ht="30" customHeight="1">
      <c r="A2" s="523" t="s">
        <v>1219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5"/>
    </row>
    <row r="3" spans="1:15" s="10" customFormat="1" ht="13.5" customHeight="1">
      <c r="A3" s="281"/>
      <c r="B3" s="30" t="s">
        <v>1217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3"/>
    </row>
    <row r="4" spans="1:15" s="10" customFormat="1" ht="15.95" customHeight="1">
      <c r="A4" s="536" t="s">
        <v>6</v>
      </c>
      <c r="B4" s="539" t="s">
        <v>33</v>
      </c>
      <c r="C4" s="542" t="s">
        <v>8</v>
      </c>
      <c r="D4" s="526" t="s">
        <v>1213</v>
      </c>
      <c r="E4" s="527"/>
      <c r="F4" s="527"/>
      <c r="G4" s="527"/>
      <c r="H4" s="527"/>
      <c r="I4" s="528"/>
      <c r="J4" s="526" t="s">
        <v>1214</v>
      </c>
      <c r="K4" s="527"/>
      <c r="L4" s="532"/>
      <c r="M4" s="534" t="s">
        <v>1215</v>
      </c>
      <c r="N4" s="527"/>
      <c r="O4" s="528"/>
    </row>
    <row r="5" spans="1:15" s="10" customFormat="1" ht="15.95" customHeight="1">
      <c r="A5" s="537"/>
      <c r="B5" s="540"/>
      <c r="C5" s="543"/>
      <c r="D5" s="529"/>
      <c r="E5" s="530"/>
      <c r="F5" s="530"/>
      <c r="G5" s="530"/>
      <c r="H5" s="530"/>
      <c r="I5" s="531"/>
      <c r="J5" s="529"/>
      <c r="K5" s="530"/>
      <c r="L5" s="533"/>
      <c r="M5" s="535"/>
      <c r="N5" s="530"/>
      <c r="O5" s="531"/>
    </row>
    <row r="6" spans="1:15" s="3" customFormat="1" ht="15.95" customHeight="1">
      <c r="A6" s="538"/>
      <c r="B6" s="541"/>
      <c r="C6" s="544"/>
      <c r="D6" s="356" t="s">
        <v>4</v>
      </c>
      <c r="E6" s="304" t="s">
        <v>5</v>
      </c>
      <c r="F6" s="305"/>
      <c r="G6" s="306"/>
      <c r="H6" s="545"/>
      <c r="I6" s="546"/>
      <c r="J6" s="341" t="s">
        <v>4</v>
      </c>
      <c r="K6" s="304" t="s">
        <v>5</v>
      </c>
      <c r="L6" s="307"/>
      <c r="M6" s="308" t="s">
        <v>4</v>
      </c>
      <c r="N6" s="304" t="s">
        <v>5</v>
      </c>
      <c r="O6" s="342"/>
    </row>
    <row r="7" spans="1:15" s="16" customFormat="1" ht="11.1" customHeight="1">
      <c r="A7" s="11"/>
      <c r="B7" s="12"/>
      <c r="C7" s="244"/>
      <c r="D7" s="357"/>
      <c r="E7" s="13"/>
      <c r="F7" s="14"/>
      <c r="G7" s="15"/>
      <c r="I7" s="358"/>
      <c r="J7" s="343"/>
      <c r="K7" s="13"/>
      <c r="M7" s="234"/>
      <c r="N7" s="12"/>
      <c r="O7" s="344"/>
    </row>
    <row r="8" spans="1:15" s="16" customFormat="1" ht="11.1" customHeight="1">
      <c r="A8" s="385"/>
      <c r="B8" s="386"/>
      <c r="C8" s="244"/>
      <c r="D8" s="357"/>
      <c r="E8" s="13"/>
      <c r="F8" s="14"/>
      <c r="G8" s="15"/>
      <c r="I8" s="358"/>
      <c r="J8" s="343"/>
      <c r="K8" s="13"/>
      <c r="M8" s="234"/>
      <c r="N8" s="12"/>
      <c r="O8" s="344"/>
    </row>
    <row r="9" spans="1:15" s="16" customFormat="1" ht="11.1" customHeight="1">
      <c r="A9" s="387" t="s">
        <v>1114</v>
      </c>
      <c r="B9" s="388" t="s">
        <v>824</v>
      </c>
      <c r="C9" s="245"/>
      <c r="D9" s="359"/>
      <c r="E9" s="390"/>
      <c r="F9" s="17"/>
      <c r="G9" s="18"/>
      <c r="H9" s="19"/>
      <c r="I9" s="360"/>
      <c r="J9" s="343"/>
      <c r="K9" s="13"/>
      <c r="M9" s="234"/>
      <c r="N9" s="12"/>
      <c r="O9" s="344"/>
    </row>
    <row r="10" spans="1:15" s="16" customFormat="1" ht="11.1" customHeight="1">
      <c r="A10" s="11"/>
      <c r="B10" s="12"/>
      <c r="C10" s="244"/>
      <c r="D10" s="357"/>
      <c r="E10" s="13"/>
      <c r="F10" s="14"/>
      <c r="G10" s="15"/>
      <c r="I10" s="358"/>
      <c r="J10" s="337"/>
      <c r="K10" s="325"/>
      <c r="L10" s="239"/>
      <c r="M10" s="237"/>
      <c r="N10" s="325"/>
      <c r="O10" s="338"/>
    </row>
    <row r="11" spans="1:15" s="16" customFormat="1" ht="11.1" customHeight="1">
      <c r="A11" s="385"/>
      <c r="B11" s="386"/>
      <c r="C11" s="244"/>
      <c r="D11" s="357"/>
      <c r="E11" s="13"/>
      <c r="F11" s="14"/>
      <c r="G11" s="15"/>
      <c r="I11" s="358"/>
      <c r="J11" s="333"/>
      <c r="K11" s="24"/>
      <c r="L11" s="2"/>
      <c r="M11" s="236"/>
      <c r="N11" s="24"/>
      <c r="O11" s="334"/>
    </row>
    <row r="12" spans="1:15" s="16" customFormat="1" ht="11.1" customHeight="1">
      <c r="A12" s="387"/>
      <c r="B12" s="388" t="s">
        <v>772</v>
      </c>
      <c r="C12" s="245"/>
      <c r="D12" s="389">
        <v>0</v>
      </c>
      <c r="E12" s="390"/>
      <c r="F12" s="17"/>
      <c r="G12" s="18"/>
      <c r="H12" s="19"/>
      <c r="I12" s="360"/>
      <c r="J12" s="339"/>
      <c r="K12" s="22">
        <v>0</v>
      </c>
      <c r="L12" s="329"/>
      <c r="M12" s="330"/>
      <c r="N12" s="22">
        <v>0</v>
      </c>
      <c r="O12" s="340"/>
    </row>
    <row r="13" spans="1:15" s="16" customFormat="1" ht="11.1" customHeight="1">
      <c r="A13" s="11"/>
      <c r="B13" s="12"/>
      <c r="C13" s="244"/>
      <c r="D13" s="357"/>
      <c r="E13" s="13"/>
      <c r="F13" s="14"/>
      <c r="G13" s="15"/>
      <c r="I13" s="358"/>
      <c r="J13" s="337"/>
      <c r="K13" s="325"/>
      <c r="L13" s="239"/>
      <c r="M13" s="237"/>
      <c r="N13" s="251"/>
      <c r="O13" s="338"/>
    </row>
    <row r="14" spans="1:15" s="16" customFormat="1" ht="11.1" customHeight="1">
      <c r="A14" s="385"/>
      <c r="B14" s="386"/>
      <c r="C14" s="244"/>
      <c r="D14" s="357"/>
      <c r="E14" s="13"/>
      <c r="F14" s="14"/>
      <c r="G14" s="15"/>
      <c r="I14" s="358"/>
      <c r="J14" s="333"/>
      <c r="K14" s="24"/>
      <c r="L14" s="2"/>
      <c r="M14" s="236"/>
      <c r="N14" s="24"/>
      <c r="O14" s="334"/>
    </row>
    <row r="15" spans="1:15" s="16" customFormat="1" ht="11.1" customHeight="1">
      <c r="A15" s="387"/>
      <c r="B15" s="388" t="s">
        <v>748</v>
      </c>
      <c r="C15" s="245" t="s">
        <v>749</v>
      </c>
      <c r="D15" s="389">
        <v>2556</v>
      </c>
      <c r="E15" s="390" t="s">
        <v>2</v>
      </c>
      <c r="F15" s="17"/>
      <c r="G15" s="18"/>
      <c r="H15" s="19"/>
      <c r="I15" s="360"/>
      <c r="J15" s="414">
        <v>1431</v>
      </c>
      <c r="K15" s="22" t="s">
        <v>1220</v>
      </c>
      <c r="L15" s="329"/>
      <c r="M15" s="415">
        <v>1125</v>
      </c>
      <c r="N15" s="328" t="s">
        <v>1220</v>
      </c>
      <c r="O15" s="340"/>
    </row>
    <row r="16" spans="1:15" s="16" customFormat="1" ht="11.1" customHeight="1">
      <c r="A16" s="11"/>
      <c r="B16" s="12"/>
      <c r="C16" s="244"/>
      <c r="D16" s="357"/>
      <c r="E16" s="13"/>
      <c r="F16" s="14"/>
      <c r="G16" s="15"/>
      <c r="I16" s="358"/>
      <c r="J16" s="337"/>
      <c r="K16" s="325"/>
      <c r="L16" s="239"/>
      <c r="M16" s="237"/>
      <c r="N16" s="251"/>
      <c r="O16" s="338"/>
    </row>
    <row r="17" spans="1:15" s="16" customFormat="1" ht="11.1" customHeight="1">
      <c r="A17" s="385"/>
      <c r="B17" s="386"/>
      <c r="C17" s="244"/>
      <c r="D17" s="357"/>
      <c r="E17" s="13"/>
      <c r="F17" s="14"/>
      <c r="G17" s="15"/>
      <c r="I17" s="358"/>
      <c r="J17" s="333"/>
      <c r="K17" s="24"/>
      <c r="L17" s="2"/>
      <c r="M17" s="236"/>
      <c r="N17" s="24"/>
      <c r="O17" s="334"/>
    </row>
    <row r="18" spans="1:15" s="16" customFormat="1" ht="11.1" customHeight="1">
      <c r="A18" s="387"/>
      <c r="B18" s="388" t="s">
        <v>840</v>
      </c>
      <c r="C18" s="245" t="s">
        <v>841</v>
      </c>
      <c r="D18" s="389">
        <v>11</v>
      </c>
      <c r="E18" s="390" t="s">
        <v>2</v>
      </c>
      <c r="F18" s="17"/>
      <c r="G18" s="18"/>
      <c r="H18" s="19"/>
      <c r="I18" s="360"/>
      <c r="J18" s="335">
        <v>11</v>
      </c>
      <c r="K18" s="22" t="s">
        <v>1220</v>
      </c>
      <c r="L18" s="329"/>
      <c r="M18" s="250"/>
      <c r="N18" s="328"/>
      <c r="O18" s="340"/>
    </row>
    <row r="19" spans="1:15" s="16" customFormat="1" ht="11.1" customHeight="1">
      <c r="A19" s="11"/>
      <c r="B19" s="12"/>
      <c r="C19" s="244"/>
      <c r="D19" s="357"/>
      <c r="E19" s="13"/>
      <c r="F19" s="14"/>
      <c r="G19" s="15"/>
      <c r="I19" s="358"/>
      <c r="J19" s="337"/>
      <c r="K19" s="325"/>
      <c r="L19" s="239"/>
      <c r="M19" s="237"/>
      <c r="N19" s="251"/>
      <c r="O19" s="338"/>
    </row>
    <row r="20" spans="1:15" s="16" customFormat="1" ht="11.1" customHeight="1">
      <c r="A20" s="385"/>
      <c r="B20" s="386"/>
      <c r="C20" s="244"/>
      <c r="D20" s="357"/>
      <c r="E20" s="13"/>
      <c r="F20" s="14"/>
      <c r="G20" s="15"/>
      <c r="I20" s="358"/>
      <c r="J20" s="333"/>
      <c r="K20" s="24"/>
      <c r="L20" s="2"/>
      <c r="M20" s="236"/>
      <c r="N20" s="24"/>
      <c r="O20" s="334"/>
    </row>
    <row r="21" spans="1:15" s="16" customFormat="1" ht="11.1" customHeight="1">
      <c r="A21" s="387"/>
      <c r="B21" s="388" t="s">
        <v>842</v>
      </c>
      <c r="C21" s="245" t="s">
        <v>843</v>
      </c>
      <c r="D21" s="389">
        <v>411</v>
      </c>
      <c r="E21" s="390" t="s">
        <v>740</v>
      </c>
      <c r="F21" s="17"/>
      <c r="G21" s="18"/>
      <c r="H21" s="19"/>
      <c r="I21" s="360"/>
      <c r="J21" s="335">
        <v>195</v>
      </c>
      <c r="K21" s="22" t="s">
        <v>465</v>
      </c>
      <c r="L21" s="329"/>
      <c r="M21" s="250">
        <v>216</v>
      </c>
      <c r="N21" s="328" t="s">
        <v>465</v>
      </c>
      <c r="O21" s="340"/>
    </row>
    <row r="22" spans="1:15" s="16" customFormat="1" ht="11.1" customHeight="1">
      <c r="A22" s="11"/>
      <c r="B22" s="12"/>
      <c r="C22" s="244"/>
      <c r="D22" s="357"/>
      <c r="E22" s="13"/>
      <c r="F22" s="14"/>
      <c r="G22" s="15"/>
      <c r="I22" s="358"/>
      <c r="J22" s="337"/>
      <c r="K22" s="325"/>
      <c r="L22" s="239"/>
      <c r="M22" s="237"/>
      <c r="N22" s="251"/>
      <c r="O22" s="338"/>
    </row>
    <row r="23" spans="1:15" s="16" customFormat="1" ht="11.1" customHeight="1">
      <c r="A23" s="385"/>
      <c r="B23" s="386"/>
      <c r="C23" s="244"/>
      <c r="D23" s="357"/>
      <c r="E23" s="13"/>
      <c r="F23" s="14"/>
      <c r="G23" s="15"/>
      <c r="I23" s="358"/>
      <c r="J23" s="333"/>
      <c r="K23" s="24"/>
      <c r="L23" s="2"/>
      <c r="M23" s="236"/>
      <c r="N23" s="24"/>
      <c r="O23" s="334"/>
    </row>
    <row r="24" spans="1:15" s="16" customFormat="1" ht="11.1" customHeight="1">
      <c r="A24" s="387"/>
      <c r="B24" s="388" t="s">
        <v>707</v>
      </c>
      <c r="C24" s="245"/>
      <c r="D24" s="389">
        <v>0</v>
      </c>
      <c r="E24" s="390"/>
      <c r="F24" s="17"/>
      <c r="G24" s="18"/>
      <c r="H24" s="19"/>
      <c r="I24" s="360"/>
      <c r="J24" s="335"/>
      <c r="K24" s="22">
        <v>0</v>
      </c>
      <c r="L24" s="329"/>
      <c r="M24" s="250"/>
      <c r="N24" s="328">
        <v>0</v>
      </c>
      <c r="O24" s="340"/>
    </row>
    <row r="25" spans="1:15" s="16" customFormat="1" ht="11.1" customHeight="1">
      <c r="A25" s="11"/>
      <c r="B25" s="12"/>
      <c r="C25" s="244"/>
      <c r="D25" s="357"/>
      <c r="E25" s="13"/>
      <c r="F25" s="14"/>
      <c r="G25" s="15"/>
      <c r="I25" s="358"/>
      <c r="J25" s="337"/>
      <c r="K25" s="325"/>
      <c r="L25" s="239"/>
      <c r="M25" s="237"/>
      <c r="N25" s="251"/>
      <c r="O25" s="338"/>
    </row>
    <row r="26" spans="1:15" s="16" customFormat="1" ht="11.1" customHeight="1">
      <c r="A26" s="385"/>
      <c r="B26" s="386"/>
      <c r="C26" s="244"/>
      <c r="D26" s="357"/>
      <c r="E26" s="13"/>
      <c r="F26" s="14"/>
      <c r="G26" s="15"/>
      <c r="I26" s="358"/>
      <c r="J26" s="333"/>
      <c r="K26" s="24"/>
      <c r="L26" s="2"/>
      <c r="M26" s="236"/>
      <c r="N26" s="24"/>
      <c r="O26" s="334"/>
    </row>
    <row r="27" spans="1:15" s="16" customFormat="1" ht="11.1" customHeight="1">
      <c r="A27" s="387"/>
      <c r="B27" s="388" t="s">
        <v>844</v>
      </c>
      <c r="C27" s="245" t="s">
        <v>845</v>
      </c>
      <c r="D27" s="389">
        <v>7226</v>
      </c>
      <c r="E27" s="390" t="s">
        <v>2</v>
      </c>
      <c r="F27" s="17"/>
      <c r="G27" s="18"/>
      <c r="H27" s="19"/>
      <c r="I27" s="360"/>
      <c r="J27" s="416">
        <v>3936</v>
      </c>
      <c r="K27" s="22" t="s">
        <v>1220</v>
      </c>
      <c r="L27" s="329"/>
      <c r="M27" s="417">
        <v>3290</v>
      </c>
      <c r="N27" s="328" t="s">
        <v>1220</v>
      </c>
      <c r="O27" s="340"/>
    </row>
    <row r="28" spans="1:15" s="16" customFormat="1" ht="11.1" customHeight="1">
      <c r="A28" s="11"/>
      <c r="B28" s="12"/>
      <c r="C28" s="244"/>
      <c r="D28" s="357"/>
      <c r="E28" s="13"/>
      <c r="F28" s="14"/>
      <c r="G28" s="15"/>
      <c r="I28" s="358"/>
      <c r="J28" s="337"/>
      <c r="K28" s="325"/>
      <c r="L28" s="239"/>
      <c r="M28" s="237"/>
      <c r="N28" s="251"/>
      <c r="O28" s="338"/>
    </row>
    <row r="29" spans="1:15" s="16" customFormat="1" ht="11.1" customHeight="1">
      <c r="A29" s="385"/>
      <c r="B29" s="386"/>
      <c r="C29" s="244"/>
      <c r="D29" s="357"/>
      <c r="E29" s="13"/>
      <c r="F29" s="14"/>
      <c r="G29" s="15"/>
      <c r="I29" s="358"/>
      <c r="J29" s="333"/>
      <c r="K29" s="24"/>
      <c r="L29" s="2"/>
      <c r="M29" s="236"/>
      <c r="N29" s="24"/>
      <c r="O29" s="334"/>
    </row>
    <row r="30" spans="1:15" s="16" customFormat="1" ht="11.1" customHeight="1">
      <c r="A30" s="387"/>
      <c r="B30" s="388" t="s">
        <v>779</v>
      </c>
      <c r="C30" s="245" t="s">
        <v>783</v>
      </c>
      <c r="D30" s="389">
        <v>122</v>
      </c>
      <c r="E30" s="390" t="s">
        <v>2</v>
      </c>
      <c r="F30" s="17"/>
      <c r="G30" s="18"/>
      <c r="H30" s="19"/>
      <c r="I30" s="360"/>
      <c r="J30" s="335">
        <v>119</v>
      </c>
      <c r="K30" s="22" t="s">
        <v>1220</v>
      </c>
      <c r="L30" s="329"/>
      <c r="M30" s="240">
        <v>3</v>
      </c>
      <c r="N30" s="328" t="s">
        <v>1220</v>
      </c>
      <c r="O30" s="340"/>
    </row>
    <row r="31" spans="1:15" s="16" customFormat="1" ht="11.1" customHeight="1">
      <c r="A31" s="11"/>
      <c r="B31" s="12"/>
      <c r="C31" s="244"/>
      <c r="D31" s="357"/>
      <c r="E31" s="13"/>
      <c r="F31" s="14"/>
      <c r="G31" s="15"/>
      <c r="I31" s="358"/>
      <c r="J31" s="346"/>
      <c r="K31" s="325"/>
      <c r="L31" s="239"/>
      <c r="M31" s="237"/>
      <c r="N31" s="251"/>
      <c r="O31" s="338"/>
    </row>
    <row r="32" spans="1:15" s="16" customFormat="1" ht="11.1" customHeight="1">
      <c r="A32" s="385"/>
      <c r="B32" s="386"/>
      <c r="C32" s="244"/>
      <c r="D32" s="357"/>
      <c r="E32" s="13"/>
      <c r="F32" s="14"/>
      <c r="G32" s="15"/>
      <c r="I32" s="358"/>
      <c r="J32" s="347"/>
      <c r="K32" s="24"/>
      <c r="L32" s="2"/>
      <c r="M32" s="236"/>
      <c r="N32" s="24"/>
      <c r="O32" s="334"/>
    </row>
    <row r="33" spans="1:15" s="16" customFormat="1" ht="11.1" customHeight="1">
      <c r="A33" s="387"/>
      <c r="B33" s="388" t="s">
        <v>779</v>
      </c>
      <c r="C33" s="245" t="s">
        <v>784</v>
      </c>
      <c r="D33" s="389">
        <v>687</v>
      </c>
      <c r="E33" s="390" t="s">
        <v>2</v>
      </c>
      <c r="F33" s="17"/>
      <c r="G33" s="18"/>
      <c r="H33" s="19"/>
      <c r="I33" s="360"/>
      <c r="J33" s="348">
        <v>661</v>
      </c>
      <c r="K33" s="22" t="s">
        <v>1220</v>
      </c>
      <c r="L33" s="329"/>
      <c r="M33" s="240">
        <v>26</v>
      </c>
      <c r="N33" s="328" t="s">
        <v>1220</v>
      </c>
      <c r="O33" s="340"/>
    </row>
    <row r="34" spans="1:15" s="16" customFormat="1" ht="11.1" customHeight="1">
      <c r="A34" s="11"/>
      <c r="B34" s="12"/>
      <c r="C34" s="244"/>
      <c r="D34" s="357"/>
      <c r="E34" s="13"/>
      <c r="F34" s="14"/>
      <c r="G34" s="15"/>
      <c r="I34" s="358"/>
      <c r="J34" s="346"/>
      <c r="K34" s="325"/>
      <c r="L34" s="239"/>
      <c r="M34" s="237"/>
      <c r="N34" s="251"/>
      <c r="O34" s="338"/>
    </row>
    <row r="35" spans="1:15" s="16" customFormat="1" ht="11.1" customHeight="1">
      <c r="A35" s="385"/>
      <c r="B35" s="386"/>
      <c r="C35" s="244"/>
      <c r="D35" s="357"/>
      <c r="E35" s="13"/>
      <c r="F35" s="14"/>
      <c r="G35" s="15"/>
      <c r="I35" s="358"/>
      <c r="J35" s="347"/>
      <c r="K35" s="24"/>
      <c r="L35" s="2"/>
      <c r="M35" s="236"/>
      <c r="N35" s="24"/>
      <c r="O35" s="334"/>
    </row>
    <row r="36" spans="1:15" s="16" customFormat="1" ht="11.1" customHeight="1">
      <c r="A36" s="387"/>
      <c r="B36" s="388" t="s">
        <v>713</v>
      </c>
      <c r="C36" s="245"/>
      <c r="D36" s="389">
        <v>0</v>
      </c>
      <c r="E36" s="390"/>
      <c r="F36" s="17"/>
      <c r="G36" s="18"/>
      <c r="H36" s="19"/>
      <c r="I36" s="360"/>
      <c r="J36" s="348"/>
      <c r="K36" s="22">
        <v>0</v>
      </c>
      <c r="L36" s="329"/>
      <c r="M36" s="240"/>
      <c r="N36" s="328">
        <v>0</v>
      </c>
      <c r="O36" s="340"/>
    </row>
    <row r="37" spans="1:15" s="16" customFormat="1" ht="11.1" customHeight="1">
      <c r="A37" s="11"/>
      <c r="B37" s="12"/>
      <c r="C37" s="244"/>
      <c r="D37" s="357"/>
      <c r="E37" s="13"/>
      <c r="F37" s="14"/>
      <c r="G37" s="15"/>
      <c r="I37" s="358"/>
      <c r="J37" s="346"/>
      <c r="K37" s="325"/>
      <c r="L37" s="239"/>
      <c r="M37" s="237"/>
      <c r="N37" s="251"/>
      <c r="O37" s="338"/>
    </row>
    <row r="38" spans="1:15" s="16" customFormat="1" ht="11.1" customHeight="1">
      <c r="A38" s="385"/>
      <c r="B38" s="386"/>
      <c r="C38" s="244" t="s">
        <v>847</v>
      </c>
      <c r="D38" s="357"/>
      <c r="E38" s="13"/>
      <c r="F38" s="14"/>
      <c r="G38" s="15"/>
      <c r="I38" s="358"/>
      <c r="J38" s="347"/>
      <c r="K38" s="24"/>
      <c r="L38" s="2"/>
      <c r="M38" s="236"/>
      <c r="N38" s="24"/>
      <c r="O38" s="334"/>
    </row>
    <row r="39" spans="1:15" s="16" customFormat="1" ht="11.1" customHeight="1">
      <c r="A39" s="387"/>
      <c r="B39" s="388" t="s">
        <v>846</v>
      </c>
      <c r="C39" s="245" t="s">
        <v>848</v>
      </c>
      <c r="D39" s="389">
        <v>327</v>
      </c>
      <c r="E39" s="390" t="s">
        <v>740</v>
      </c>
      <c r="F39" s="17"/>
      <c r="G39" s="18"/>
      <c r="H39" s="19"/>
      <c r="I39" s="360"/>
      <c r="J39" s="348">
        <v>140</v>
      </c>
      <c r="K39" s="22" t="s">
        <v>465</v>
      </c>
      <c r="L39" s="329"/>
      <c r="M39" s="240">
        <v>187</v>
      </c>
      <c r="N39" s="328" t="s">
        <v>465</v>
      </c>
      <c r="O39" s="340"/>
    </row>
    <row r="40" spans="1:15" s="16" customFormat="1" ht="11.1" customHeight="1">
      <c r="A40" s="11"/>
      <c r="B40" s="12"/>
      <c r="C40" s="244"/>
      <c r="D40" s="357"/>
      <c r="E40" s="13"/>
      <c r="F40" s="14"/>
      <c r="G40" s="15"/>
      <c r="I40" s="358"/>
      <c r="J40" s="346"/>
      <c r="K40" s="325"/>
      <c r="L40" s="239"/>
      <c r="M40" s="237"/>
      <c r="N40" s="251"/>
      <c r="O40" s="338"/>
    </row>
    <row r="41" spans="1:15" s="16" customFormat="1" ht="11.1" customHeight="1">
      <c r="A41" s="385"/>
      <c r="B41" s="386"/>
      <c r="C41" s="244" t="s">
        <v>847</v>
      </c>
      <c r="D41" s="357"/>
      <c r="E41" s="13"/>
      <c r="F41" s="14"/>
      <c r="G41" s="15"/>
      <c r="I41" s="358"/>
      <c r="J41" s="347"/>
      <c r="K41" s="24"/>
      <c r="L41" s="2"/>
      <c r="M41" s="236"/>
      <c r="N41" s="24"/>
      <c r="O41" s="334"/>
    </row>
    <row r="42" spans="1:15" s="16" customFormat="1" ht="11.1" customHeight="1">
      <c r="A42" s="387"/>
      <c r="B42" s="388" t="s">
        <v>846</v>
      </c>
      <c r="C42" s="245" t="s">
        <v>849</v>
      </c>
      <c r="D42" s="389">
        <v>35</v>
      </c>
      <c r="E42" s="390" t="s">
        <v>740</v>
      </c>
      <c r="F42" s="17"/>
      <c r="G42" s="18"/>
      <c r="H42" s="19"/>
      <c r="I42" s="360"/>
      <c r="J42" s="348">
        <v>20</v>
      </c>
      <c r="K42" s="22" t="s">
        <v>465</v>
      </c>
      <c r="L42" s="329"/>
      <c r="M42" s="240">
        <v>15</v>
      </c>
      <c r="N42" s="328" t="s">
        <v>465</v>
      </c>
      <c r="O42" s="340"/>
    </row>
    <row r="43" spans="1:15" s="16" customFormat="1" ht="11.1" customHeight="1">
      <c r="A43" s="11"/>
      <c r="B43" s="12"/>
      <c r="C43" s="244"/>
      <c r="D43" s="357"/>
      <c r="E43" s="13"/>
      <c r="F43" s="14"/>
      <c r="G43" s="15"/>
      <c r="I43" s="358"/>
      <c r="J43" s="346"/>
      <c r="K43" s="325"/>
      <c r="L43" s="239"/>
      <c r="M43" s="237"/>
      <c r="N43" s="251"/>
      <c r="O43" s="338"/>
    </row>
    <row r="44" spans="1:15" s="16" customFormat="1" ht="11.1" customHeight="1">
      <c r="A44" s="385"/>
      <c r="B44" s="386"/>
      <c r="C44" s="244" t="s">
        <v>847</v>
      </c>
      <c r="D44" s="357"/>
      <c r="E44" s="13"/>
      <c r="F44" s="14"/>
      <c r="G44" s="15"/>
      <c r="I44" s="358"/>
      <c r="J44" s="347"/>
      <c r="K44" s="24"/>
      <c r="L44" s="2"/>
      <c r="M44" s="236"/>
      <c r="N44" s="24"/>
      <c r="O44" s="334"/>
    </row>
    <row r="45" spans="1:15" s="16" customFormat="1" ht="11.1" customHeight="1">
      <c r="A45" s="387"/>
      <c r="B45" s="388" t="s">
        <v>846</v>
      </c>
      <c r="C45" s="245" t="s">
        <v>850</v>
      </c>
      <c r="D45" s="389">
        <v>3</v>
      </c>
      <c r="E45" s="390" t="s">
        <v>740</v>
      </c>
      <c r="F45" s="17"/>
      <c r="G45" s="18"/>
      <c r="H45" s="19"/>
      <c r="I45" s="360"/>
      <c r="J45" s="348">
        <v>2</v>
      </c>
      <c r="K45" s="22" t="s">
        <v>465</v>
      </c>
      <c r="L45" s="329"/>
      <c r="M45" s="240">
        <v>1</v>
      </c>
      <c r="N45" s="328" t="s">
        <v>465</v>
      </c>
      <c r="O45" s="340"/>
    </row>
    <row r="46" spans="1:15" s="16" customFormat="1" ht="11.1" customHeight="1">
      <c r="A46" s="11"/>
      <c r="B46" s="12"/>
      <c r="C46" s="244"/>
      <c r="D46" s="357"/>
      <c r="E46" s="13"/>
      <c r="F46" s="14"/>
      <c r="G46" s="15"/>
      <c r="I46" s="358"/>
      <c r="J46" s="346"/>
      <c r="K46" s="325"/>
      <c r="L46" s="239"/>
      <c r="M46" s="237"/>
      <c r="N46" s="251"/>
      <c r="O46" s="338"/>
    </row>
    <row r="47" spans="1:15" s="16" customFormat="1" ht="11.1" customHeight="1">
      <c r="A47" s="385"/>
      <c r="B47" s="386"/>
      <c r="C47" s="244" t="s">
        <v>847</v>
      </c>
      <c r="D47" s="357"/>
      <c r="E47" s="13"/>
      <c r="F47" s="14"/>
      <c r="G47" s="15"/>
      <c r="I47" s="358"/>
      <c r="J47" s="347"/>
      <c r="K47" s="24"/>
      <c r="L47" s="2"/>
      <c r="M47" s="236"/>
      <c r="N47" s="24"/>
      <c r="O47" s="334"/>
    </row>
    <row r="48" spans="1:15" s="16" customFormat="1" ht="11.1" customHeight="1">
      <c r="A48" s="387"/>
      <c r="B48" s="388" t="s">
        <v>846</v>
      </c>
      <c r="C48" s="245" t="s">
        <v>851</v>
      </c>
      <c r="D48" s="389">
        <v>23</v>
      </c>
      <c r="E48" s="390" t="s">
        <v>740</v>
      </c>
      <c r="F48" s="17"/>
      <c r="G48" s="18"/>
      <c r="H48" s="19"/>
      <c r="I48" s="360"/>
      <c r="J48" s="348">
        <v>23</v>
      </c>
      <c r="K48" s="22" t="s">
        <v>465</v>
      </c>
      <c r="L48" s="329"/>
      <c r="M48" s="240"/>
      <c r="N48" s="328"/>
      <c r="O48" s="340"/>
    </row>
    <row r="49" spans="1:15" s="16" customFormat="1" ht="11.1" customHeight="1">
      <c r="A49" s="11"/>
      <c r="B49" s="12"/>
      <c r="C49" s="244"/>
      <c r="D49" s="357"/>
      <c r="E49" s="13"/>
      <c r="F49" s="14"/>
      <c r="G49" s="15"/>
      <c r="I49" s="358"/>
      <c r="J49" s="346"/>
      <c r="K49" s="325"/>
      <c r="L49" s="239"/>
      <c r="M49" s="237"/>
      <c r="N49" s="251"/>
      <c r="O49" s="338"/>
    </row>
    <row r="50" spans="1:15" s="16" customFormat="1" ht="11.1" customHeight="1">
      <c r="A50" s="385"/>
      <c r="B50" s="386"/>
      <c r="C50" s="244" t="s">
        <v>847</v>
      </c>
      <c r="D50" s="357"/>
      <c r="E50" s="13"/>
      <c r="F50" s="14"/>
      <c r="G50" s="15"/>
      <c r="I50" s="358"/>
      <c r="J50" s="347"/>
      <c r="K50" s="24"/>
      <c r="L50" s="2"/>
      <c r="M50" s="236"/>
      <c r="N50" s="24"/>
      <c r="O50" s="334"/>
    </row>
    <row r="51" spans="1:15" s="16" customFormat="1" ht="11.1" customHeight="1">
      <c r="A51" s="387"/>
      <c r="B51" s="388" t="s">
        <v>846</v>
      </c>
      <c r="C51" s="245" t="s">
        <v>853</v>
      </c>
      <c r="D51" s="389">
        <v>10</v>
      </c>
      <c r="E51" s="390" t="s">
        <v>740</v>
      </c>
      <c r="F51" s="17"/>
      <c r="G51" s="18"/>
      <c r="H51" s="19"/>
      <c r="I51" s="360"/>
      <c r="J51" s="348">
        <v>10</v>
      </c>
      <c r="K51" s="22" t="s">
        <v>465</v>
      </c>
      <c r="L51" s="329"/>
      <c r="M51" s="240"/>
      <c r="N51" s="328"/>
      <c r="O51" s="340"/>
    </row>
    <row r="52" spans="1:15" s="16" customFormat="1" ht="11.1" customHeight="1">
      <c r="A52" s="11"/>
      <c r="B52" s="12"/>
      <c r="C52" s="244"/>
      <c r="D52" s="357"/>
      <c r="E52" s="13"/>
      <c r="F52" s="14"/>
      <c r="G52" s="15"/>
      <c r="I52" s="358"/>
      <c r="J52" s="346"/>
      <c r="K52" s="325"/>
      <c r="L52" s="239"/>
      <c r="M52" s="237"/>
      <c r="N52" s="251"/>
      <c r="O52" s="338"/>
    </row>
    <row r="53" spans="1:15" s="16" customFormat="1" ht="11.1" customHeight="1">
      <c r="A53" s="385"/>
      <c r="B53" s="386"/>
      <c r="C53" s="244" t="s">
        <v>852</v>
      </c>
      <c r="D53" s="357"/>
      <c r="E53" s="13"/>
      <c r="F53" s="14"/>
      <c r="G53" s="15"/>
      <c r="I53" s="358"/>
      <c r="J53" s="347"/>
      <c r="K53" s="24"/>
      <c r="L53" s="2"/>
      <c r="M53" s="236"/>
      <c r="N53" s="24"/>
      <c r="O53" s="334"/>
    </row>
    <row r="54" spans="1:15" s="16" customFormat="1" ht="11.1" customHeight="1">
      <c r="A54" s="387"/>
      <c r="B54" s="388" t="s">
        <v>846</v>
      </c>
      <c r="C54" s="245" t="s">
        <v>848</v>
      </c>
      <c r="D54" s="389">
        <v>23</v>
      </c>
      <c r="E54" s="390" t="s">
        <v>740</v>
      </c>
      <c r="F54" s="17"/>
      <c r="G54" s="18"/>
      <c r="H54" s="19"/>
      <c r="I54" s="360"/>
      <c r="J54" s="348">
        <v>8</v>
      </c>
      <c r="K54" s="22" t="s">
        <v>465</v>
      </c>
      <c r="L54" s="329"/>
      <c r="M54" s="240">
        <v>15</v>
      </c>
      <c r="N54" s="328" t="s">
        <v>465</v>
      </c>
      <c r="O54" s="340"/>
    </row>
    <row r="55" spans="1:15" s="16" customFormat="1" ht="11.1" customHeight="1">
      <c r="A55" s="11"/>
      <c r="B55" s="12"/>
      <c r="C55" s="244"/>
      <c r="D55" s="357"/>
      <c r="E55" s="13"/>
      <c r="F55" s="14"/>
      <c r="G55" s="15"/>
      <c r="I55" s="358"/>
      <c r="J55" s="346"/>
      <c r="K55" s="325"/>
      <c r="L55" s="239"/>
      <c r="M55" s="237"/>
      <c r="N55" s="251"/>
      <c r="O55" s="338"/>
    </row>
    <row r="56" spans="1:15" s="16" customFormat="1" ht="11.1" customHeight="1">
      <c r="A56" s="385"/>
      <c r="B56" s="386"/>
      <c r="C56" s="244"/>
      <c r="D56" s="357"/>
      <c r="E56" s="13"/>
      <c r="F56" s="14"/>
      <c r="G56" s="15"/>
      <c r="I56" s="358"/>
      <c r="J56" s="347"/>
      <c r="K56" s="24"/>
      <c r="L56" s="2"/>
      <c r="M56" s="236"/>
      <c r="N56" s="24"/>
      <c r="O56" s="334"/>
    </row>
    <row r="57" spans="1:15" s="16" customFormat="1" ht="11.1" customHeight="1">
      <c r="A57" s="387"/>
      <c r="B57" s="388" t="s">
        <v>854</v>
      </c>
      <c r="C57" s="245" t="s">
        <v>855</v>
      </c>
      <c r="D57" s="389">
        <v>40</v>
      </c>
      <c r="E57" s="390" t="s">
        <v>740</v>
      </c>
      <c r="F57" s="17"/>
      <c r="G57" s="18"/>
      <c r="H57" s="19"/>
      <c r="I57" s="360"/>
      <c r="J57" s="348">
        <v>40</v>
      </c>
      <c r="K57" s="22" t="s">
        <v>465</v>
      </c>
      <c r="L57" s="329"/>
      <c r="M57" s="240"/>
      <c r="N57" s="328"/>
      <c r="O57" s="340"/>
    </row>
    <row r="58" spans="1:15" s="16" customFormat="1" ht="11.1" customHeight="1">
      <c r="A58" s="11"/>
      <c r="B58" s="12"/>
      <c r="C58" s="244"/>
      <c r="D58" s="357"/>
      <c r="E58" s="13"/>
      <c r="F58" s="14"/>
      <c r="G58" s="15"/>
      <c r="I58" s="358"/>
      <c r="J58" s="346"/>
      <c r="K58" s="325"/>
      <c r="L58" s="239"/>
      <c r="M58" s="237"/>
      <c r="N58" s="251"/>
      <c r="O58" s="338"/>
    </row>
    <row r="59" spans="1:15" s="16" customFormat="1" ht="11.1" customHeight="1">
      <c r="A59" s="385"/>
      <c r="B59" s="386"/>
      <c r="C59" s="244"/>
      <c r="D59" s="357"/>
      <c r="E59" s="13"/>
      <c r="F59" s="14"/>
      <c r="G59" s="15"/>
      <c r="I59" s="358"/>
      <c r="J59" s="347"/>
      <c r="K59" s="24"/>
      <c r="L59" s="2"/>
      <c r="M59" s="236"/>
      <c r="N59" s="24"/>
      <c r="O59" s="334"/>
    </row>
    <row r="60" spans="1:15" s="16" customFormat="1" ht="11.1" customHeight="1">
      <c r="A60" s="387"/>
      <c r="B60" s="388" t="s">
        <v>854</v>
      </c>
      <c r="C60" s="245" t="s">
        <v>856</v>
      </c>
      <c r="D60" s="389">
        <v>26</v>
      </c>
      <c r="E60" s="390" t="s">
        <v>740</v>
      </c>
      <c r="F60" s="17"/>
      <c r="G60" s="18"/>
      <c r="H60" s="19"/>
      <c r="I60" s="360"/>
      <c r="J60" s="348">
        <v>26</v>
      </c>
      <c r="K60" s="22" t="s">
        <v>465</v>
      </c>
      <c r="L60" s="329"/>
      <c r="M60" s="240"/>
      <c r="N60" s="328"/>
      <c r="O60" s="340"/>
    </row>
    <row r="61" spans="1:15" s="16" customFormat="1" ht="11.1" customHeight="1">
      <c r="A61" s="11"/>
      <c r="B61" s="12"/>
      <c r="C61" s="244"/>
      <c r="D61" s="357"/>
      <c r="E61" s="13"/>
      <c r="F61" s="14"/>
      <c r="G61" s="15"/>
      <c r="I61" s="358"/>
      <c r="J61" s="346"/>
      <c r="K61" s="325"/>
      <c r="L61" s="239"/>
      <c r="M61" s="237"/>
      <c r="N61" s="251"/>
      <c r="O61" s="338"/>
    </row>
    <row r="62" spans="1:15" s="16" customFormat="1" ht="11.1" customHeight="1">
      <c r="A62" s="385"/>
      <c r="B62" s="386"/>
      <c r="C62" s="244"/>
      <c r="D62" s="357"/>
      <c r="E62" s="13"/>
      <c r="F62" s="14"/>
      <c r="G62" s="15"/>
      <c r="I62" s="358"/>
      <c r="J62" s="347"/>
      <c r="K62" s="24"/>
      <c r="L62" s="2"/>
      <c r="M62" s="236"/>
      <c r="N62" s="24"/>
      <c r="O62" s="334"/>
    </row>
    <row r="63" spans="1:15" s="16" customFormat="1" ht="11.1" customHeight="1">
      <c r="A63" s="387"/>
      <c r="B63" s="388" t="s">
        <v>857</v>
      </c>
      <c r="C63" s="245" t="s">
        <v>858</v>
      </c>
      <c r="D63" s="389">
        <v>139</v>
      </c>
      <c r="E63" s="390" t="s">
        <v>740</v>
      </c>
      <c r="F63" s="17"/>
      <c r="G63" s="18"/>
      <c r="H63" s="19"/>
      <c r="I63" s="360"/>
      <c r="J63" s="348">
        <v>139</v>
      </c>
      <c r="K63" s="22" t="s">
        <v>465</v>
      </c>
      <c r="L63" s="329"/>
      <c r="M63" s="240"/>
      <c r="N63" s="328"/>
      <c r="O63" s="340"/>
    </row>
    <row r="64" spans="1:15" s="16" customFormat="1" ht="11.1" customHeight="1">
      <c r="A64" s="11"/>
      <c r="B64" s="12"/>
      <c r="C64" s="244"/>
      <c r="D64" s="357"/>
      <c r="E64" s="13"/>
      <c r="F64" s="14"/>
      <c r="G64" s="15"/>
      <c r="I64" s="358"/>
      <c r="J64" s="346"/>
      <c r="K64" s="325"/>
      <c r="L64" s="239"/>
      <c r="M64" s="237"/>
      <c r="N64" s="251"/>
      <c r="O64" s="338"/>
    </row>
    <row r="65" spans="1:15" s="16" customFormat="1" ht="11.1" customHeight="1">
      <c r="A65" s="385"/>
      <c r="B65" s="386"/>
      <c r="C65" s="244"/>
      <c r="D65" s="357"/>
      <c r="E65" s="13"/>
      <c r="F65" s="14"/>
      <c r="G65" s="15"/>
      <c r="I65" s="358"/>
      <c r="J65" s="347"/>
      <c r="K65" s="24"/>
      <c r="L65" s="2"/>
      <c r="M65" s="236"/>
      <c r="N65" s="24"/>
      <c r="O65" s="334"/>
    </row>
    <row r="66" spans="1:15" s="16" customFormat="1" ht="11.1" customHeight="1">
      <c r="A66" s="387"/>
      <c r="B66" s="388" t="s">
        <v>859</v>
      </c>
      <c r="C66" s="245"/>
      <c r="D66" s="389">
        <v>3</v>
      </c>
      <c r="E66" s="390" t="s">
        <v>740</v>
      </c>
      <c r="F66" s="17"/>
      <c r="G66" s="18"/>
      <c r="H66" s="19"/>
      <c r="I66" s="360"/>
      <c r="J66" s="348">
        <v>2</v>
      </c>
      <c r="K66" s="22" t="s">
        <v>465</v>
      </c>
      <c r="L66" s="329"/>
      <c r="M66" s="240">
        <v>1</v>
      </c>
      <c r="N66" s="328" t="s">
        <v>465</v>
      </c>
      <c r="O66" s="340"/>
    </row>
    <row r="67" spans="1:15" s="16" customFormat="1" ht="11.1" customHeight="1">
      <c r="A67" s="11"/>
      <c r="B67" s="12"/>
      <c r="C67" s="244"/>
      <c r="D67" s="357"/>
      <c r="E67" s="13"/>
      <c r="F67" s="14"/>
      <c r="G67" s="15"/>
      <c r="I67" s="358"/>
      <c r="J67" s="346"/>
      <c r="K67" s="325"/>
      <c r="L67" s="239"/>
      <c r="M67" s="237"/>
      <c r="N67" s="251"/>
      <c r="O67" s="338"/>
    </row>
    <row r="68" spans="1:15" s="16" customFormat="1" ht="11.1" customHeight="1">
      <c r="A68" s="385"/>
      <c r="B68" s="386"/>
      <c r="C68" s="244"/>
      <c r="D68" s="357"/>
      <c r="E68" s="13"/>
      <c r="F68" s="14"/>
      <c r="G68" s="15"/>
      <c r="I68" s="358"/>
      <c r="J68" s="347"/>
      <c r="K68" s="24"/>
      <c r="L68" s="2"/>
      <c r="M68" s="236"/>
      <c r="N68" s="24"/>
      <c r="O68" s="334"/>
    </row>
    <row r="69" spans="1:15" s="16" customFormat="1" ht="11.1" customHeight="1">
      <c r="A69" s="387"/>
      <c r="B69" s="388" t="s">
        <v>1180</v>
      </c>
      <c r="C69" s="245"/>
      <c r="D69" s="389"/>
      <c r="E69" s="390"/>
      <c r="F69" s="17"/>
      <c r="G69" s="18"/>
      <c r="H69" s="19"/>
      <c r="I69" s="360"/>
      <c r="J69" s="348"/>
      <c r="K69" s="22"/>
      <c r="L69" s="329"/>
      <c r="M69" s="240"/>
      <c r="N69" s="328"/>
      <c r="O69" s="340"/>
    </row>
    <row r="70" spans="1:15" s="16" customFormat="1" ht="11.1" customHeight="1">
      <c r="A70" s="11"/>
      <c r="B70" s="12"/>
      <c r="C70" s="244" t="s">
        <v>1136</v>
      </c>
      <c r="D70" s="357"/>
      <c r="E70" s="13"/>
      <c r="F70" s="14"/>
      <c r="G70" s="15"/>
      <c r="I70" s="358"/>
      <c r="J70" s="346" t="s">
        <v>1076</v>
      </c>
      <c r="K70" s="325"/>
      <c r="L70" s="239"/>
      <c r="M70" s="346" t="s">
        <v>1076</v>
      </c>
      <c r="N70" s="325"/>
      <c r="O70" s="338"/>
    </row>
    <row r="71" spans="1:15" s="16" customFormat="1" ht="11.1" customHeight="1">
      <c r="A71" s="385"/>
      <c r="B71" s="386" t="s">
        <v>1137</v>
      </c>
      <c r="C71" s="244" t="s">
        <v>1138</v>
      </c>
      <c r="D71" s="357"/>
      <c r="E71" s="13"/>
      <c r="F71" s="14"/>
      <c r="G71" s="15"/>
      <c r="I71" s="358"/>
      <c r="J71" s="402">
        <v>0.54</v>
      </c>
      <c r="K71" s="24"/>
      <c r="L71" s="2"/>
      <c r="M71" s="403">
        <v>0.46</v>
      </c>
      <c r="N71" s="24"/>
      <c r="O71" s="334"/>
    </row>
    <row r="72" spans="1:15" s="16" customFormat="1" ht="11.1" customHeight="1">
      <c r="A72" s="387"/>
      <c r="B72" s="388"/>
      <c r="C72" s="245" t="s">
        <v>1139</v>
      </c>
      <c r="D72" s="359">
        <v>1</v>
      </c>
      <c r="E72" s="390" t="s">
        <v>1142</v>
      </c>
      <c r="F72" s="17"/>
      <c r="G72" s="18"/>
      <c r="H72" s="19"/>
      <c r="I72" s="360"/>
      <c r="J72" s="348"/>
      <c r="K72" s="22" t="s">
        <v>1222</v>
      </c>
      <c r="L72" s="329"/>
      <c r="M72" s="240"/>
      <c r="N72" s="22" t="s">
        <v>1222</v>
      </c>
      <c r="O72" s="340"/>
    </row>
    <row r="73" spans="1:15" s="16" customFormat="1" ht="11.1" customHeight="1">
      <c r="A73" s="11"/>
      <c r="B73" s="12"/>
      <c r="C73" s="244" t="s">
        <v>1136</v>
      </c>
      <c r="D73" s="357"/>
      <c r="E73" s="13"/>
      <c r="F73" s="14"/>
      <c r="G73" s="15"/>
      <c r="I73" s="358"/>
      <c r="J73" s="346" t="s">
        <v>1076</v>
      </c>
      <c r="K73" s="325"/>
      <c r="L73" s="239"/>
      <c r="M73" s="346" t="s">
        <v>1076</v>
      </c>
      <c r="N73" s="325"/>
      <c r="O73" s="338"/>
    </row>
    <row r="74" spans="1:15" s="16" customFormat="1" ht="11.1" customHeight="1">
      <c r="A74" s="385"/>
      <c r="B74" s="386" t="s">
        <v>1140</v>
      </c>
      <c r="C74" s="244" t="s">
        <v>1138</v>
      </c>
      <c r="D74" s="357"/>
      <c r="E74" s="13"/>
      <c r="F74" s="14"/>
      <c r="G74" s="15"/>
      <c r="I74" s="358"/>
      <c r="J74" s="402">
        <v>0.54</v>
      </c>
      <c r="K74" s="24"/>
      <c r="L74" s="2"/>
      <c r="M74" s="403">
        <v>0.46</v>
      </c>
      <c r="N74" s="24"/>
      <c r="O74" s="334"/>
    </row>
    <row r="75" spans="1:15" s="16" customFormat="1" ht="11.1" customHeight="1">
      <c r="A75" s="387"/>
      <c r="B75" s="388"/>
      <c r="C75" s="245" t="s">
        <v>1141</v>
      </c>
      <c r="D75" s="359">
        <v>2</v>
      </c>
      <c r="E75" s="419" t="s">
        <v>1143</v>
      </c>
      <c r="F75" s="17"/>
      <c r="G75" s="18"/>
      <c r="H75" s="19"/>
      <c r="I75" s="360"/>
      <c r="J75" s="348"/>
      <c r="K75" s="22" t="s">
        <v>1223</v>
      </c>
      <c r="L75" s="329"/>
      <c r="M75" s="240"/>
      <c r="N75" s="22" t="s">
        <v>1223</v>
      </c>
      <c r="O75" s="340"/>
    </row>
    <row r="76" spans="1:15" s="16" customFormat="1" ht="11.1" customHeight="1">
      <c r="A76" s="11"/>
      <c r="B76" s="12"/>
      <c r="C76" s="244"/>
      <c r="D76" s="357"/>
      <c r="E76" s="13"/>
      <c r="F76" s="14"/>
      <c r="G76" s="15"/>
      <c r="I76" s="358"/>
      <c r="J76" s="346"/>
      <c r="K76" s="251"/>
      <c r="L76" s="239"/>
      <c r="M76" s="237"/>
      <c r="N76" s="238"/>
      <c r="O76" s="338"/>
    </row>
    <row r="77" spans="1:15" s="16" customFormat="1" ht="11.1" customHeight="1">
      <c r="A77" s="385"/>
      <c r="B77" s="386"/>
      <c r="C77" s="244"/>
      <c r="D77" s="357"/>
      <c r="E77" s="13"/>
      <c r="F77" s="14"/>
      <c r="G77" s="15"/>
      <c r="I77" s="358"/>
      <c r="J77" s="347"/>
      <c r="K77" s="24"/>
      <c r="L77" s="2"/>
      <c r="M77" s="236"/>
      <c r="N77" s="235"/>
      <c r="O77" s="334"/>
    </row>
    <row r="78" spans="1:15" s="16" customFormat="1" ht="11.1" customHeight="1">
      <c r="A78" s="387"/>
      <c r="B78" s="388"/>
      <c r="C78" s="245"/>
      <c r="D78" s="359"/>
      <c r="E78" s="390"/>
      <c r="F78" s="17"/>
      <c r="G78" s="18"/>
      <c r="H78" s="19"/>
      <c r="I78" s="360"/>
      <c r="J78" s="348"/>
      <c r="K78" s="252"/>
      <c r="L78" s="242"/>
      <c r="M78" s="240"/>
      <c r="N78" s="241"/>
      <c r="O78" s="345"/>
    </row>
    <row r="79" spans="1:15" s="16" customFormat="1" ht="11.1" customHeight="1">
      <c r="A79" s="11"/>
      <c r="B79" s="12"/>
      <c r="C79" s="244"/>
      <c r="D79" s="357"/>
      <c r="E79" s="13"/>
      <c r="F79" s="14"/>
      <c r="G79" s="15"/>
      <c r="I79" s="358"/>
      <c r="J79" s="346"/>
      <c r="K79" s="251"/>
      <c r="L79" s="239"/>
      <c r="M79" s="237"/>
      <c r="N79" s="238"/>
      <c r="O79" s="338"/>
    </row>
    <row r="80" spans="1:15" s="16" customFormat="1" ht="11.1" customHeight="1">
      <c r="A80" s="385"/>
      <c r="B80" s="386"/>
      <c r="C80" s="244"/>
      <c r="D80" s="357"/>
      <c r="E80" s="13"/>
      <c r="F80" s="14"/>
      <c r="G80" s="15"/>
      <c r="I80" s="358"/>
      <c r="J80" s="347"/>
      <c r="K80" s="24"/>
      <c r="L80" s="2"/>
      <c r="M80" s="236"/>
      <c r="N80" s="235"/>
      <c r="O80" s="334"/>
    </row>
    <row r="81" spans="1:17" s="16" customFormat="1" ht="11.1" customHeight="1">
      <c r="A81" s="387"/>
      <c r="B81" s="388"/>
      <c r="C81" s="245"/>
      <c r="D81" s="359"/>
      <c r="E81" s="390"/>
      <c r="F81" s="17"/>
      <c r="G81" s="18"/>
      <c r="H81" s="19"/>
      <c r="I81" s="360"/>
      <c r="J81" s="348"/>
      <c r="K81" s="252"/>
      <c r="L81" s="242"/>
      <c r="M81" s="240"/>
      <c r="N81" s="241"/>
      <c r="O81" s="345"/>
    </row>
    <row r="82" spans="1:17" s="16" customFormat="1" ht="11.1" customHeight="1">
      <c r="A82" s="11"/>
      <c r="B82" s="12"/>
      <c r="C82" s="244"/>
      <c r="D82" s="357"/>
      <c r="E82" s="13"/>
      <c r="F82" s="14"/>
      <c r="G82" s="15"/>
      <c r="I82" s="358"/>
      <c r="J82" s="346"/>
      <c r="K82" s="251"/>
      <c r="L82" s="239"/>
      <c r="M82" s="237"/>
      <c r="N82" s="238"/>
      <c r="O82" s="338"/>
    </row>
    <row r="83" spans="1:17" s="16" customFormat="1" ht="11.1" customHeight="1">
      <c r="A83" s="385"/>
      <c r="B83" s="386"/>
      <c r="C83" s="244"/>
      <c r="D83" s="357"/>
      <c r="E83" s="13"/>
      <c r="F83" s="14"/>
      <c r="G83" s="15"/>
      <c r="I83" s="358"/>
      <c r="J83" s="347"/>
      <c r="K83" s="24"/>
      <c r="L83" s="2"/>
      <c r="M83" s="236"/>
      <c r="N83" s="235"/>
      <c r="O83" s="334"/>
    </row>
    <row r="84" spans="1:17" s="16" customFormat="1" ht="11.1" customHeight="1">
      <c r="A84" s="387"/>
      <c r="B84" s="388"/>
      <c r="C84" s="245"/>
      <c r="D84" s="359"/>
      <c r="E84" s="390"/>
      <c r="F84" s="17"/>
      <c r="G84" s="18"/>
      <c r="H84" s="19"/>
      <c r="I84" s="360"/>
      <c r="J84" s="348"/>
      <c r="K84" s="252"/>
      <c r="L84" s="242"/>
      <c r="M84" s="240"/>
      <c r="N84" s="241"/>
      <c r="O84" s="345"/>
    </row>
    <row r="85" spans="1:17" s="16" customFormat="1" ht="11.1" customHeight="1">
      <c r="A85" s="11"/>
      <c r="B85" s="12"/>
      <c r="C85" s="244"/>
      <c r="D85" s="357"/>
      <c r="E85" s="13"/>
      <c r="F85" s="14"/>
      <c r="G85" s="15"/>
      <c r="I85" s="358"/>
      <c r="J85" s="346"/>
      <c r="K85" s="251"/>
      <c r="L85" s="239"/>
      <c r="M85" s="237"/>
      <c r="N85" s="238"/>
      <c r="O85" s="338"/>
    </row>
    <row r="86" spans="1:17" s="16" customFormat="1" ht="11.1" customHeight="1">
      <c r="A86" s="385"/>
      <c r="B86" s="386"/>
      <c r="C86" s="244"/>
      <c r="D86" s="357"/>
      <c r="E86" s="13"/>
      <c r="F86" s="14"/>
      <c r="G86" s="15"/>
      <c r="I86" s="358"/>
      <c r="J86" s="347"/>
      <c r="K86" s="24"/>
      <c r="L86" s="2"/>
      <c r="M86" s="236"/>
      <c r="N86" s="235"/>
      <c r="O86" s="334"/>
    </row>
    <row r="87" spans="1:17" s="16" customFormat="1" ht="11.1" customHeight="1">
      <c r="A87" s="387"/>
      <c r="B87" s="388"/>
      <c r="C87" s="245"/>
      <c r="D87" s="359"/>
      <c r="E87" s="390"/>
      <c r="F87" s="17"/>
      <c r="G87" s="18"/>
      <c r="H87" s="19"/>
      <c r="I87" s="360"/>
      <c r="J87" s="348"/>
      <c r="K87" s="252"/>
      <c r="L87" s="242"/>
      <c r="M87" s="240"/>
      <c r="N87" s="241"/>
      <c r="O87" s="345"/>
    </row>
    <row r="88" spans="1:17" s="16" customFormat="1" ht="11.1" customHeight="1">
      <c r="A88" s="302"/>
      <c r="B88" s="23"/>
      <c r="C88" s="246"/>
      <c r="D88" s="361"/>
      <c r="E88" s="24"/>
      <c r="F88" s="20"/>
      <c r="G88" s="21"/>
      <c r="H88" s="25"/>
      <c r="I88" s="362"/>
      <c r="J88" s="347"/>
      <c r="K88" s="24"/>
      <c r="L88" s="2"/>
      <c r="M88" s="236"/>
      <c r="N88" s="235"/>
      <c r="O88" s="334"/>
      <c r="Q88" s="103"/>
    </row>
    <row r="89" spans="1:17" s="16" customFormat="1" ht="11.1" customHeight="1">
      <c r="A89" s="69"/>
      <c r="B89" s="26"/>
      <c r="C89" s="246"/>
      <c r="D89" s="361"/>
      <c r="E89" s="24"/>
      <c r="F89" s="20"/>
      <c r="G89" s="21"/>
      <c r="H89" s="2"/>
      <c r="I89" s="362"/>
      <c r="J89" s="347"/>
      <c r="K89" s="24"/>
      <c r="L89" s="249"/>
      <c r="M89" s="236"/>
      <c r="N89" s="235"/>
      <c r="O89" s="349"/>
    </row>
    <row r="90" spans="1:17" s="16" customFormat="1" ht="11.1" customHeight="1">
      <c r="A90" s="61"/>
      <c r="B90" s="27"/>
      <c r="C90" s="247"/>
      <c r="D90" s="363"/>
      <c r="E90" s="351"/>
      <c r="F90" s="364"/>
      <c r="G90" s="324"/>
      <c r="H90" s="352"/>
      <c r="I90" s="365"/>
      <c r="J90" s="350"/>
      <c r="K90" s="351"/>
      <c r="L90" s="352"/>
      <c r="M90" s="353"/>
      <c r="N90" s="354"/>
      <c r="O90" s="355"/>
    </row>
  </sheetData>
  <mergeCells count="8">
    <mergeCell ref="A2:O2"/>
    <mergeCell ref="A4:A6"/>
    <mergeCell ref="B4:B6"/>
    <mergeCell ref="C4:C6"/>
    <mergeCell ref="D4:I5"/>
    <mergeCell ref="J4:L5"/>
    <mergeCell ref="M4:O5"/>
    <mergeCell ref="H6:I6"/>
  </mergeCells>
  <phoneticPr fontId="15"/>
  <printOptions horizontalCentered="1" verticalCentered="1"/>
  <pageMargins left="0" right="0" top="0.59055118110236227" bottom="0" header="0" footer="0"/>
  <headerFooter alignWithMargins="0"/>
  <rowBreaks count="1" manualBreakCount="1">
    <brk id="4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2625B-E5E4-430D-8A41-CA21A31681D9}">
  <sheetPr>
    <tabColor indexed="42"/>
  </sheetPr>
  <dimension ref="A1:Q132"/>
  <sheetViews>
    <sheetView showZeros="0" view="pageBreakPreview" zoomScaleNormal="100" zoomScaleSheetLayoutView="100" workbookViewId="0">
      <selection sqref="A1:XFD1048576"/>
    </sheetView>
  </sheetViews>
  <sheetFormatPr defaultColWidth="8.796875" defaultRowHeight="17.25"/>
  <cols>
    <col min="1" max="1" width="3.69921875" style="28" customWidth="1"/>
    <col min="2" max="2" width="20.69921875" style="28" customWidth="1"/>
    <col min="3" max="3" width="19.69921875" style="248" customWidth="1"/>
    <col min="4" max="4" width="4.69921875" style="29" customWidth="1"/>
    <col min="5" max="5" width="3.19921875" style="28" customWidth="1"/>
    <col min="6" max="6" width="6.69921875" style="28" customWidth="1"/>
    <col min="7" max="7" width="8.69921875" style="28" customWidth="1"/>
    <col min="8" max="8" width="9.69921875" style="28" customWidth="1"/>
    <col min="9" max="9" width="4.296875" style="28" customWidth="1"/>
    <col min="10" max="10" width="4.69921875" style="28" customWidth="1"/>
    <col min="11" max="11" width="3.19921875" style="40" customWidth="1"/>
    <col min="12" max="12" width="8.69921875" style="28" customWidth="1"/>
    <col min="13" max="13" width="4.69921875" style="28" customWidth="1"/>
    <col min="14" max="14" width="3.19921875" style="28" customWidth="1"/>
    <col min="15" max="15" width="8.69921875" style="28" customWidth="1"/>
    <col min="16" max="16384" width="8.796875" style="28"/>
  </cols>
  <sheetData>
    <row r="1" spans="1:15" s="3" customFormat="1" ht="13.5">
      <c r="A1" s="1"/>
      <c r="B1" s="2"/>
      <c r="C1" s="243"/>
      <c r="D1" s="4"/>
      <c r="E1" s="5"/>
      <c r="F1" s="6"/>
      <c r="G1" s="7"/>
      <c r="H1" s="8"/>
      <c r="I1" s="9"/>
      <c r="K1" s="5"/>
      <c r="N1" s="8" t="s">
        <v>579</v>
      </c>
      <c r="O1" s="5">
        <v>1</v>
      </c>
    </row>
    <row r="2" spans="1:15" s="10" customFormat="1" ht="30" customHeight="1">
      <c r="A2" s="523" t="s">
        <v>1219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5"/>
    </row>
    <row r="3" spans="1:15" s="10" customFormat="1" ht="13.5" customHeight="1">
      <c r="A3" s="281"/>
      <c r="B3" s="30" t="s">
        <v>1217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3"/>
    </row>
    <row r="4" spans="1:15" s="10" customFormat="1" ht="15.95" customHeight="1">
      <c r="A4" s="536" t="s">
        <v>6</v>
      </c>
      <c r="B4" s="539" t="s">
        <v>33</v>
      </c>
      <c r="C4" s="542" t="s">
        <v>8</v>
      </c>
      <c r="D4" s="526" t="s">
        <v>1213</v>
      </c>
      <c r="E4" s="527"/>
      <c r="F4" s="527"/>
      <c r="G4" s="527"/>
      <c r="H4" s="527"/>
      <c r="I4" s="528"/>
      <c r="J4" s="526" t="s">
        <v>1214</v>
      </c>
      <c r="K4" s="527"/>
      <c r="L4" s="532"/>
      <c r="M4" s="534" t="s">
        <v>1215</v>
      </c>
      <c r="N4" s="527"/>
      <c r="O4" s="528"/>
    </row>
    <row r="5" spans="1:15" s="10" customFormat="1" ht="15.95" customHeight="1">
      <c r="A5" s="537"/>
      <c r="B5" s="540"/>
      <c r="C5" s="543"/>
      <c r="D5" s="529"/>
      <c r="E5" s="530"/>
      <c r="F5" s="530"/>
      <c r="G5" s="530"/>
      <c r="H5" s="530"/>
      <c r="I5" s="531"/>
      <c r="J5" s="529"/>
      <c r="K5" s="530"/>
      <c r="L5" s="533"/>
      <c r="M5" s="535"/>
      <c r="N5" s="530"/>
      <c r="O5" s="531"/>
    </row>
    <row r="6" spans="1:15" s="3" customFormat="1" ht="15.95" customHeight="1">
      <c r="A6" s="538"/>
      <c r="B6" s="541"/>
      <c r="C6" s="544"/>
      <c r="D6" s="356" t="s">
        <v>4</v>
      </c>
      <c r="E6" s="304" t="s">
        <v>5</v>
      </c>
      <c r="F6" s="305"/>
      <c r="G6" s="306"/>
      <c r="H6" s="545"/>
      <c r="I6" s="546"/>
      <c r="J6" s="341" t="s">
        <v>4</v>
      </c>
      <c r="K6" s="304" t="s">
        <v>5</v>
      </c>
      <c r="L6" s="307"/>
      <c r="M6" s="308" t="s">
        <v>4</v>
      </c>
      <c r="N6" s="304" t="s">
        <v>5</v>
      </c>
      <c r="O6" s="342"/>
    </row>
    <row r="7" spans="1:15" s="16" customFormat="1" ht="11.1" customHeight="1">
      <c r="A7" s="11"/>
      <c r="B7" s="12"/>
      <c r="C7" s="244"/>
      <c r="D7" s="357"/>
      <c r="E7" s="13"/>
      <c r="F7" s="14"/>
      <c r="G7" s="15"/>
      <c r="I7" s="358"/>
      <c r="J7" s="343"/>
      <c r="K7" s="13"/>
      <c r="M7" s="234"/>
      <c r="N7" s="12"/>
      <c r="O7" s="344"/>
    </row>
    <row r="8" spans="1:15" s="16" customFormat="1" ht="11.1" customHeight="1">
      <c r="A8" s="385"/>
      <c r="B8" s="386"/>
      <c r="C8" s="244"/>
      <c r="D8" s="357"/>
      <c r="E8" s="13"/>
      <c r="F8" s="14"/>
      <c r="G8" s="15"/>
      <c r="I8" s="358"/>
      <c r="J8" s="343"/>
      <c r="K8" s="13"/>
      <c r="M8" s="234"/>
      <c r="N8" s="12"/>
      <c r="O8" s="344"/>
    </row>
    <row r="9" spans="1:15" s="16" customFormat="1" ht="11.1" customHeight="1">
      <c r="A9" s="387" t="s">
        <v>1115</v>
      </c>
      <c r="B9" s="388" t="s">
        <v>860</v>
      </c>
      <c r="C9" s="245"/>
      <c r="D9" s="359"/>
      <c r="E9" s="390"/>
      <c r="F9" s="17"/>
      <c r="G9" s="18"/>
      <c r="H9" s="19"/>
      <c r="I9" s="360"/>
      <c r="J9" s="343"/>
      <c r="K9" s="13"/>
      <c r="M9" s="234"/>
      <c r="N9" s="12"/>
      <c r="O9" s="344"/>
    </row>
    <row r="10" spans="1:15" s="16" customFormat="1" ht="11.1" customHeight="1">
      <c r="A10" s="11"/>
      <c r="B10" s="12"/>
      <c r="C10" s="244"/>
      <c r="D10" s="357"/>
      <c r="E10" s="13"/>
      <c r="F10" s="14"/>
      <c r="G10" s="15"/>
      <c r="I10" s="358"/>
      <c r="J10" s="337"/>
      <c r="K10" s="325"/>
      <c r="L10" s="239"/>
      <c r="M10" s="237"/>
      <c r="N10" s="251"/>
      <c r="O10" s="338"/>
    </row>
    <row r="11" spans="1:15" s="16" customFormat="1" ht="11.1" customHeight="1">
      <c r="A11" s="385"/>
      <c r="B11" s="386"/>
      <c r="C11" s="244"/>
      <c r="D11" s="357"/>
      <c r="E11" s="13"/>
      <c r="F11" s="14"/>
      <c r="G11" s="15"/>
      <c r="I11" s="358"/>
      <c r="J11" s="333"/>
      <c r="K11" s="24"/>
      <c r="L11" s="2"/>
      <c r="M11" s="236"/>
      <c r="N11" s="24"/>
      <c r="O11" s="334"/>
    </row>
    <row r="12" spans="1:15" s="16" customFormat="1" ht="11.1" customHeight="1">
      <c r="A12" s="387"/>
      <c r="B12" s="388" t="s">
        <v>747</v>
      </c>
      <c r="C12" s="245"/>
      <c r="D12" s="389"/>
      <c r="E12" s="390"/>
      <c r="F12" s="17"/>
      <c r="G12" s="18"/>
      <c r="H12" s="19"/>
      <c r="I12" s="360"/>
      <c r="J12" s="339"/>
      <c r="K12" s="22"/>
      <c r="L12" s="329"/>
      <c r="M12" s="330"/>
      <c r="N12" s="328"/>
      <c r="O12" s="340"/>
    </row>
    <row r="13" spans="1:15" s="16" customFormat="1" ht="11.1" customHeight="1">
      <c r="A13" s="11"/>
      <c r="B13" s="12"/>
      <c r="C13" s="244"/>
      <c r="D13" s="357"/>
      <c r="E13" s="13"/>
      <c r="F13" s="14"/>
      <c r="G13" s="15"/>
      <c r="I13" s="358"/>
      <c r="J13" s="337"/>
      <c r="K13" s="325"/>
      <c r="L13" s="239"/>
      <c r="M13" s="237"/>
      <c r="N13" s="251"/>
      <c r="O13" s="338"/>
    </row>
    <row r="14" spans="1:15" s="16" customFormat="1" ht="11.1" customHeight="1">
      <c r="A14" s="385"/>
      <c r="B14" s="386"/>
      <c r="C14" s="244"/>
      <c r="D14" s="357"/>
      <c r="E14" s="13"/>
      <c r="F14" s="14"/>
      <c r="G14" s="15"/>
      <c r="I14" s="358"/>
      <c r="J14" s="333"/>
      <c r="K14" s="24"/>
      <c r="L14" s="2"/>
      <c r="M14" s="236"/>
      <c r="N14" s="24"/>
      <c r="O14" s="334"/>
    </row>
    <row r="15" spans="1:15" s="16" customFormat="1" ht="11.1" customHeight="1">
      <c r="A15" s="387"/>
      <c r="B15" s="388" t="s">
        <v>748</v>
      </c>
      <c r="C15" s="245" t="s">
        <v>749</v>
      </c>
      <c r="D15" s="389">
        <v>192</v>
      </c>
      <c r="E15" s="390" t="s">
        <v>2</v>
      </c>
      <c r="F15" s="17"/>
      <c r="G15" s="18"/>
      <c r="H15" s="19"/>
      <c r="I15" s="360"/>
      <c r="J15" s="339">
        <v>77</v>
      </c>
      <c r="K15" s="22" t="s">
        <v>1220</v>
      </c>
      <c r="L15" s="329"/>
      <c r="M15" s="330">
        <v>115</v>
      </c>
      <c r="N15" s="328" t="s">
        <v>1220</v>
      </c>
      <c r="O15" s="340"/>
    </row>
    <row r="16" spans="1:15" s="16" customFormat="1" ht="11.1" customHeight="1">
      <c r="A16" s="11"/>
      <c r="B16" s="12"/>
      <c r="C16" s="244"/>
      <c r="D16" s="357"/>
      <c r="E16" s="13"/>
      <c r="F16" s="14"/>
      <c r="G16" s="15"/>
      <c r="I16" s="358"/>
      <c r="J16" s="337"/>
      <c r="K16" s="325"/>
      <c r="L16" s="239"/>
      <c r="M16" s="237"/>
      <c r="N16" s="251"/>
      <c r="O16" s="338"/>
    </row>
    <row r="17" spans="1:15" s="16" customFormat="1" ht="11.1" customHeight="1">
      <c r="A17" s="385"/>
      <c r="B17" s="386"/>
      <c r="C17" s="244"/>
      <c r="D17" s="357"/>
      <c r="E17" s="13"/>
      <c r="F17" s="14"/>
      <c r="G17" s="15"/>
      <c r="I17" s="358"/>
      <c r="J17" s="333"/>
      <c r="K17" s="24"/>
      <c r="L17" s="2"/>
      <c r="M17" s="236"/>
      <c r="N17" s="24"/>
      <c r="O17" s="334"/>
    </row>
    <row r="18" spans="1:15" s="16" customFormat="1" ht="11.1" customHeight="1">
      <c r="A18" s="387"/>
      <c r="B18" s="388" t="s">
        <v>773</v>
      </c>
      <c r="C18" s="245" t="s">
        <v>774</v>
      </c>
      <c r="D18" s="389">
        <v>21</v>
      </c>
      <c r="E18" s="390" t="s">
        <v>2</v>
      </c>
      <c r="F18" s="17"/>
      <c r="G18" s="18"/>
      <c r="H18" s="19"/>
      <c r="I18" s="360"/>
      <c r="J18" s="339">
        <v>21</v>
      </c>
      <c r="K18" s="22" t="s">
        <v>1220</v>
      </c>
      <c r="L18" s="329"/>
      <c r="M18" s="330"/>
      <c r="N18" s="328"/>
      <c r="O18" s="340"/>
    </row>
    <row r="19" spans="1:15" s="16" customFormat="1" ht="11.1" customHeight="1">
      <c r="A19" s="11"/>
      <c r="B19" s="386"/>
      <c r="C19" s="244"/>
      <c r="D19" s="357"/>
      <c r="E19" s="13"/>
      <c r="F19" s="14"/>
      <c r="G19" s="15"/>
      <c r="I19" s="358"/>
      <c r="J19" s="333"/>
      <c r="K19" s="325"/>
      <c r="L19" s="239"/>
      <c r="M19" s="236"/>
      <c r="N19" s="251"/>
      <c r="O19" s="338"/>
    </row>
    <row r="20" spans="1:15" s="16" customFormat="1" ht="11.1" customHeight="1">
      <c r="A20" s="385"/>
      <c r="B20" s="386"/>
      <c r="C20" s="244"/>
      <c r="D20" s="357"/>
      <c r="E20" s="13"/>
      <c r="F20" s="14"/>
      <c r="G20" s="15"/>
      <c r="I20" s="358"/>
      <c r="J20" s="333"/>
      <c r="K20" s="24"/>
      <c r="L20" s="2"/>
      <c r="M20" s="236"/>
      <c r="N20" s="24"/>
      <c r="O20" s="334"/>
    </row>
    <row r="21" spans="1:15" s="16" customFormat="1" ht="11.1" customHeight="1">
      <c r="A21" s="387"/>
      <c r="B21" s="388" t="s">
        <v>707</v>
      </c>
      <c r="C21" s="245"/>
      <c r="D21" s="389"/>
      <c r="E21" s="390"/>
      <c r="F21" s="17"/>
      <c r="G21" s="18"/>
      <c r="H21" s="19"/>
      <c r="I21" s="360"/>
      <c r="J21" s="335"/>
      <c r="K21" s="22"/>
      <c r="L21" s="329"/>
      <c r="M21" s="250"/>
      <c r="N21" s="328"/>
      <c r="O21" s="340"/>
    </row>
    <row r="22" spans="1:15" s="16" customFormat="1" ht="11.1" customHeight="1">
      <c r="A22" s="11"/>
      <c r="B22" s="12"/>
      <c r="C22" s="244"/>
      <c r="D22" s="357"/>
      <c r="E22" s="13"/>
      <c r="F22" s="14"/>
      <c r="G22" s="15"/>
      <c r="I22" s="358"/>
      <c r="J22" s="337"/>
      <c r="K22" s="325"/>
      <c r="L22" s="239"/>
      <c r="M22" s="237"/>
      <c r="N22" s="251"/>
      <c r="O22" s="338"/>
    </row>
    <row r="23" spans="1:15" s="16" customFormat="1" ht="11.1" customHeight="1">
      <c r="A23" s="385"/>
      <c r="B23" s="386"/>
      <c r="C23" s="244"/>
      <c r="D23" s="357"/>
      <c r="E23" s="13"/>
      <c r="F23" s="14"/>
      <c r="G23" s="15"/>
      <c r="I23" s="358"/>
      <c r="J23" s="333"/>
      <c r="K23" s="24"/>
      <c r="L23" s="2"/>
      <c r="M23" s="236"/>
      <c r="N23" s="24"/>
      <c r="O23" s="334"/>
    </row>
    <row r="24" spans="1:15" s="16" customFormat="1" ht="11.1" customHeight="1">
      <c r="A24" s="387"/>
      <c r="B24" s="388" t="s">
        <v>779</v>
      </c>
      <c r="C24" s="245" t="s">
        <v>861</v>
      </c>
      <c r="D24" s="389">
        <v>158</v>
      </c>
      <c r="E24" s="390" t="s">
        <v>2</v>
      </c>
      <c r="F24" s="17"/>
      <c r="G24" s="18"/>
      <c r="H24" s="19"/>
      <c r="I24" s="360"/>
      <c r="J24" s="335">
        <v>63</v>
      </c>
      <c r="K24" s="22" t="s">
        <v>1220</v>
      </c>
      <c r="L24" s="329"/>
      <c r="M24" s="250">
        <v>95</v>
      </c>
      <c r="N24" s="328" t="s">
        <v>1220</v>
      </c>
      <c r="O24" s="340"/>
    </row>
    <row r="25" spans="1:15" s="16" customFormat="1" ht="11.1" customHeight="1">
      <c r="A25" s="11"/>
      <c r="B25" s="12"/>
      <c r="C25" s="244"/>
      <c r="D25" s="357"/>
      <c r="E25" s="13"/>
      <c r="F25" s="14"/>
      <c r="G25" s="15"/>
      <c r="I25" s="358"/>
      <c r="J25" s="337"/>
      <c r="K25" s="325"/>
      <c r="L25" s="239"/>
      <c r="M25" s="237"/>
      <c r="N25" s="251"/>
      <c r="O25" s="338"/>
    </row>
    <row r="26" spans="1:15" s="16" customFormat="1" ht="11.1" customHeight="1">
      <c r="A26" s="385"/>
      <c r="B26" s="386"/>
      <c r="C26" s="244"/>
      <c r="D26" s="357"/>
      <c r="E26" s="13"/>
      <c r="F26" s="14"/>
      <c r="G26" s="15"/>
      <c r="I26" s="358"/>
      <c r="J26" s="333"/>
      <c r="K26" s="24"/>
      <c r="L26" s="2"/>
      <c r="M26" s="236"/>
      <c r="N26" s="24"/>
      <c r="O26" s="334"/>
    </row>
    <row r="27" spans="1:15" s="16" customFormat="1" ht="11.1" customHeight="1">
      <c r="A27" s="387"/>
      <c r="B27" s="388" t="s">
        <v>779</v>
      </c>
      <c r="C27" s="245" t="s">
        <v>881</v>
      </c>
      <c r="D27" s="389">
        <v>107</v>
      </c>
      <c r="E27" s="390" t="s">
        <v>2</v>
      </c>
      <c r="F27" s="17"/>
      <c r="G27" s="18"/>
      <c r="H27" s="19"/>
      <c r="I27" s="360"/>
      <c r="J27" s="335">
        <v>12</v>
      </c>
      <c r="K27" s="22" t="s">
        <v>1220</v>
      </c>
      <c r="L27" s="329"/>
      <c r="M27" s="250">
        <v>95</v>
      </c>
      <c r="N27" s="328" t="s">
        <v>1220</v>
      </c>
      <c r="O27" s="340"/>
    </row>
    <row r="28" spans="1:15" s="16" customFormat="1" ht="11.1" customHeight="1">
      <c r="A28" s="11"/>
      <c r="B28" s="12"/>
      <c r="C28" s="244"/>
      <c r="D28" s="357"/>
      <c r="E28" s="13"/>
      <c r="F28" s="14"/>
      <c r="G28" s="15"/>
      <c r="I28" s="358"/>
      <c r="J28" s="337"/>
      <c r="K28" s="325"/>
      <c r="L28" s="239"/>
      <c r="M28" s="237"/>
      <c r="N28" s="251"/>
      <c r="O28" s="338"/>
    </row>
    <row r="29" spans="1:15" s="16" customFormat="1" ht="11.1" customHeight="1">
      <c r="A29" s="385"/>
      <c r="B29" s="386"/>
      <c r="C29" s="244"/>
      <c r="D29" s="357"/>
      <c r="E29" s="13"/>
      <c r="F29" s="14"/>
      <c r="G29" s="15"/>
      <c r="I29" s="358"/>
      <c r="J29" s="333"/>
      <c r="K29" s="24"/>
      <c r="L29" s="2"/>
      <c r="M29" s="236"/>
      <c r="N29" s="24"/>
      <c r="O29" s="334"/>
    </row>
    <row r="30" spans="1:15" s="16" customFormat="1" ht="11.1" customHeight="1">
      <c r="A30" s="387"/>
      <c r="B30" s="388" t="s">
        <v>779</v>
      </c>
      <c r="C30" s="245" t="s">
        <v>862</v>
      </c>
      <c r="D30" s="389">
        <v>784</v>
      </c>
      <c r="E30" s="390" t="s">
        <v>2</v>
      </c>
      <c r="F30" s="17"/>
      <c r="G30" s="18"/>
      <c r="H30" s="19"/>
      <c r="I30" s="360"/>
      <c r="J30" s="335">
        <v>384</v>
      </c>
      <c r="K30" s="22" t="s">
        <v>1220</v>
      </c>
      <c r="L30" s="329"/>
      <c r="M30" s="250">
        <v>400</v>
      </c>
      <c r="N30" s="328" t="s">
        <v>1220</v>
      </c>
      <c r="O30" s="340"/>
    </row>
    <row r="31" spans="1:15" s="16" customFormat="1" ht="11.1" customHeight="1">
      <c r="A31" s="11"/>
      <c r="B31" s="12"/>
      <c r="C31" s="244"/>
      <c r="D31" s="357"/>
      <c r="E31" s="13"/>
      <c r="F31" s="14"/>
      <c r="G31" s="15"/>
      <c r="I31" s="358"/>
      <c r="J31" s="337"/>
      <c r="K31" s="325"/>
      <c r="L31" s="239"/>
      <c r="M31" s="237"/>
      <c r="N31" s="251"/>
      <c r="O31" s="338"/>
    </row>
    <row r="32" spans="1:15" s="16" customFormat="1" ht="11.1" customHeight="1">
      <c r="A32" s="385"/>
      <c r="B32" s="386"/>
      <c r="C32" s="244"/>
      <c r="D32" s="357"/>
      <c r="E32" s="13"/>
      <c r="F32" s="14"/>
      <c r="G32" s="15"/>
      <c r="I32" s="358"/>
      <c r="J32" s="333"/>
      <c r="K32" s="24"/>
      <c r="L32" s="2"/>
      <c r="M32" s="236"/>
      <c r="N32" s="24"/>
      <c r="O32" s="334"/>
    </row>
    <row r="33" spans="1:15" s="16" customFormat="1" ht="11.1" customHeight="1">
      <c r="A33" s="387"/>
      <c r="B33" s="388" t="s">
        <v>779</v>
      </c>
      <c r="C33" s="245" t="s">
        <v>783</v>
      </c>
      <c r="D33" s="389">
        <v>20</v>
      </c>
      <c r="E33" s="390" t="s">
        <v>2</v>
      </c>
      <c r="F33" s="17"/>
      <c r="G33" s="18"/>
      <c r="H33" s="19"/>
      <c r="I33" s="360"/>
      <c r="J33" s="335">
        <v>3</v>
      </c>
      <c r="K33" s="22" t="s">
        <v>1220</v>
      </c>
      <c r="L33" s="329"/>
      <c r="M33" s="250">
        <v>17</v>
      </c>
      <c r="N33" s="328" t="s">
        <v>1220</v>
      </c>
      <c r="O33" s="340"/>
    </row>
    <row r="34" spans="1:15" s="16" customFormat="1" ht="11.1" customHeight="1">
      <c r="A34" s="11"/>
      <c r="B34" s="12"/>
      <c r="C34" s="244"/>
      <c r="D34" s="357"/>
      <c r="E34" s="13"/>
      <c r="F34" s="14"/>
      <c r="G34" s="15"/>
      <c r="I34" s="358"/>
      <c r="J34" s="337"/>
      <c r="K34" s="325"/>
      <c r="L34" s="239"/>
      <c r="M34" s="237"/>
      <c r="N34" s="251"/>
      <c r="O34" s="338"/>
    </row>
    <row r="35" spans="1:15" s="16" customFormat="1" ht="11.1" customHeight="1">
      <c r="A35" s="385"/>
      <c r="B35" s="386"/>
      <c r="C35" s="244"/>
      <c r="D35" s="357"/>
      <c r="E35" s="13"/>
      <c r="F35" s="14"/>
      <c r="G35" s="15"/>
      <c r="I35" s="358"/>
      <c r="J35" s="333"/>
      <c r="K35" s="24"/>
      <c r="L35" s="2"/>
      <c r="M35" s="236"/>
      <c r="N35" s="24"/>
      <c r="O35" s="334"/>
    </row>
    <row r="36" spans="1:15" s="16" customFormat="1" ht="11.1" customHeight="1">
      <c r="A36" s="387"/>
      <c r="B36" s="388" t="s">
        <v>779</v>
      </c>
      <c r="C36" s="245" t="s">
        <v>882</v>
      </c>
      <c r="D36" s="389">
        <v>26</v>
      </c>
      <c r="E36" s="390" t="s">
        <v>2</v>
      </c>
      <c r="F36" s="17"/>
      <c r="G36" s="18"/>
      <c r="H36" s="19"/>
      <c r="I36" s="360"/>
      <c r="J36" s="335">
        <v>9</v>
      </c>
      <c r="K36" s="22" t="s">
        <v>1220</v>
      </c>
      <c r="L36" s="329"/>
      <c r="M36" s="250">
        <v>17</v>
      </c>
      <c r="N36" s="328" t="s">
        <v>1220</v>
      </c>
      <c r="O36" s="340"/>
    </row>
    <row r="37" spans="1:15" s="16" customFormat="1" ht="11.1" customHeight="1">
      <c r="A37" s="11"/>
      <c r="B37" s="12"/>
      <c r="C37" s="244"/>
      <c r="D37" s="357"/>
      <c r="E37" s="13"/>
      <c r="F37" s="14"/>
      <c r="G37" s="15"/>
      <c r="I37" s="358"/>
      <c r="J37" s="337"/>
      <c r="K37" s="325"/>
      <c r="L37" s="239"/>
      <c r="M37" s="237"/>
      <c r="N37" s="251"/>
      <c r="O37" s="338"/>
    </row>
    <row r="38" spans="1:15" s="16" customFormat="1" ht="11.1" customHeight="1">
      <c r="A38" s="385"/>
      <c r="B38" s="386"/>
      <c r="C38" s="244"/>
      <c r="D38" s="357"/>
      <c r="E38" s="13"/>
      <c r="F38" s="14"/>
      <c r="G38" s="15"/>
      <c r="I38" s="358"/>
      <c r="J38" s="333"/>
      <c r="K38" s="24"/>
      <c r="L38" s="2"/>
      <c r="M38" s="236"/>
      <c r="N38" s="24"/>
      <c r="O38" s="334"/>
    </row>
    <row r="39" spans="1:15" s="16" customFormat="1" ht="11.1" customHeight="1">
      <c r="A39" s="387"/>
      <c r="B39" s="388" t="s">
        <v>779</v>
      </c>
      <c r="C39" s="245" t="s">
        <v>784</v>
      </c>
      <c r="D39" s="389">
        <v>343</v>
      </c>
      <c r="E39" s="390" t="s">
        <v>2</v>
      </c>
      <c r="F39" s="17"/>
      <c r="G39" s="18"/>
      <c r="H39" s="19"/>
      <c r="I39" s="360"/>
      <c r="J39" s="335">
        <v>195</v>
      </c>
      <c r="K39" s="22" t="s">
        <v>1220</v>
      </c>
      <c r="L39" s="329"/>
      <c r="M39" s="240">
        <v>148</v>
      </c>
      <c r="N39" s="328" t="s">
        <v>1220</v>
      </c>
      <c r="O39" s="340"/>
    </row>
    <row r="40" spans="1:15" s="16" customFormat="1" ht="11.1" customHeight="1">
      <c r="A40" s="11"/>
      <c r="B40" s="12"/>
      <c r="C40" s="244"/>
      <c r="D40" s="357"/>
      <c r="E40" s="13"/>
      <c r="F40" s="14"/>
      <c r="G40" s="15"/>
      <c r="I40" s="358"/>
      <c r="J40" s="346"/>
      <c r="K40" s="325"/>
      <c r="L40" s="239"/>
      <c r="M40" s="237"/>
      <c r="N40" s="251"/>
      <c r="O40" s="338"/>
    </row>
    <row r="41" spans="1:15" s="16" customFormat="1" ht="11.1" customHeight="1">
      <c r="A41" s="385"/>
      <c r="B41" s="386"/>
      <c r="C41" s="244"/>
      <c r="D41" s="357"/>
      <c r="E41" s="13"/>
      <c r="F41" s="14"/>
      <c r="G41" s="15"/>
      <c r="I41" s="358"/>
      <c r="J41" s="347"/>
      <c r="K41" s="24"/>
      <c r="L41" s="2"/>
      <c r="M41" s="236"/>
      <c r="N41" s="24"/>
      <c r="O41" s="334"/>
    </row>
    <row r="42" spans="1:15" s="16" customFormat="1" ht="11.1" customHeight="1">
      <c r="A42" s="387"/>
      <c r="B42" s="388" t="s">
        <v>863</v>
      </c>
      <c r="C42" s="245" t="s">
        <v>864</v>
      </c>
      <c r="D42" s="389">
        <v>14</v>
      </c>
      <c r="E42" s="390" t="s">
        <v>2</v>
      </c>
      <c r="F42" s="17"/>
      <c r="G42" s="18"/>
      <c r="H42" s="19"/>
      <c r="I42" s="360"/>
      <c r="J42" s="348">
        <v>11</v>
      </c>
      <c r="K42" s="22" t="s">
        <v>1220</v>
      </c>
      <c r="L42" s="329"/>
      <c r="M42" s="240">
        <v>3</v>
      </c>
      <c r="N42" s="328" t="s">
        <v>1220</v>
      </c>
      <c r="O42" s="340"/>
    </row>
    <row r="43" spans="1:15" s="16" customFormat="1" ht="11.1" customHeight="1">
      <c r="A43" s="11"/>
      <c r="B43" s="12"/>
      <c r="C43" s="244"/>
      <c r="D43" s="357"/>
      <c r="E43" s="13"/>
      <c r="F43" s="14"/>
      <c r="G43" s="15"/>
      <c r="I43" s="358"/>
      <c r="J43" s="346"/>
      <c r="K43" s="325"/>
      <c r="L43" s="239"/>
      <c r="M43" s="237"/>
      <c r="N43" s="251"/>
      <c r="O43" s="338"/>
    </row>
    <row r="44" spans="1:15" s="16" customFormat="1" ht="11.1" customHeight="1">
      <c r="A44" s="385"/>
      <c r="B44" s="386"/>
      <c r="C44" s="244"/>
      <c r="D44" s="357"/>
      <c r="E44" s="13"/>
      <c r="F44" s="14"/>
      <c r="G44" s="15"/>
      <c r="I44" s="358"/>
      <c r="J44" s="347"/>
      <c r="K44" s="24"/>
      <c r="L44" s="2"/>
      <c r="M44" s="236"/>
      <c r="N44" s="24"/>
      <c r="O44" s="334"/>
    </row>
    <row r="45" spans="1:15" s="16" customFormat="1" ht="11.1" customHeight="1">
      <c r="A45" s="387"/>
      <c r="B45" s="388" t="s">
        <v>863</v>
      </c>
      <c r="C45" s="245" t="s">
        <v>865</v>
      </c>
      <c r="D45" s="389">
        <v>192</v>
      </c>
      <c r="E45" s="390" t="s">
        <v>2</v>
      </c>
      <c r="F45" s="17"/>
      <c r="G45" s="18"/>
      <c r="H45" s="19"/>
      <c r="I45" s="360"/>
      <c r="J45" s="348">
        <v>102</v>
      </c>
      <c r="K45" s="22" t="s">
        <v>1220</v>
      </c>
      <c r="L45" s="329"/>
      <c r="M45" s="240">
        <v>90</v>
      </c>
      <c r="N45" s="328" t="s">
        <v>1220</v>
      </c>
      <c r="O45" s="340"/>
    </row>
    <row r="46" spans="1:15" s="16" customFormat="1" ht="11.1" customHeight="1">
      <c r="A46" s="11"/>
      <c r="B46" s="12"/>
      <c r="C46" s="244"/>
      <c r="D46" s="357"/>
      <c r="E46" s="13"/>
      <c r="F46" s="14"/>
      <c r="G46" s="15"/>
      <c r="I46" s="358"/>
      <c r="J46" s="346"/>
      <c r="K46" s="325"/>
      <c r="L46" s="239"/>
      <c r="M46" s="237"/>
      <c r="N46" s="251"/>
      <c r="O46" s="338"/>
    </row>
    <row r="47" spans="1:15" s="16" customFormat="1" ht="11.1" customHeight="1">
      <c r="A47" s="385"/>
      <c r="B47" s="386"/>
      <c r="C47" s="244"/>
      <c r="D47" s="357"/>
      <c r="E47" s="13"/>
      <c r="F47" s="14"/>
      <c r="G47" s="15"/>
      <c r="I47" s="358"/>
      <c r="J47" s="347"/>
      <c r="K47" s="24"/>
      <c r="L47" s="2"/>
      <c r="M47" s="236"/>
      <c r="N47" s="24"/>
      <c r="O47" s="334"/>
    </row>
    <row r="48" spans="1:15" s="16" customFormat="1" ht="11.1" customHeight="1">
      <c r="A48" s="387"/>
      <c r="B48" s="388" t="s">
        <v>713</v>
      </c>
      <c r="C48" s="245"/>
      <c r="D48" s="389"/>
      <c r="E48" s="390"/>
      <c r="F48" s="17"/>
      <c r="G48" s="18"/>
      <c r="H48" s="19"/>
      <c r="I48" s="360"/>
      <c r="J48" s="348"/>
      <c r="K48" s="22"/>
      <c r="L48" s="329"/>
      <c r="M48" s="240"/>
      <c r="N48" s="328"/>
      <c r="O48" s="340"/>
    </row>
    <row r="49" spans="1:15" s="16" customFormat="1" ht="11.1" customHeight="1">
      <c r="A49" s="11"/>
      <c r="B49" s="12"/>
      <c r="C49" s="244"/>
      <c r="D49" s="357"/>
      <c r="E49" s="13"/>
      <c r="F49" s="14"/>
      <c r="G49" s="15"/>
      <c r="I49" s="358"/>
      <c r="J49" s="346"/>
      <c r="K49" s="325"/>
      <c r="L49" s="239"/>
      <c r="M49" s="237"/>
      <c r="N49" s="251"/>
      <c r="O49" s="338"/>
    </row>
    <row r="50" spans="1:15" s="16" customFormat="1" ht="11.1" customHeight="1">
      <c r="A50" s="385"/>
      <c r="B50" s="386"/>
      <c r="C50" s="244" t="s">
        <v>1043</v>
      </c>
      <c r="D50" s="357"/>
      <c r="E50" s="13"/>
      <c r="F50" s="14"/>
      <c r="G50" s="15"/>
      <c r="I50" s="358"/>
      <c r="J50" s="347"/>
      <c r="K50" s="24"/>
      <c r="L50" s="2"/>
      <c r="M50" s="236"/>
      <c r="N50" s="24"/>
      <c r="O50" s="334"/>
    </row>
    <row r="51" spans="1:15" s="16" customFormat="1" ht="11.1" customHeight="1">
      <c r="A51" s="387"/>
      <c r="B51" s="388" t="s">
        <v>866</v>
      </c>
      <c r="C51" s="245" t="s">
        <v>867</v>
      </c>
      <c r="D51" s="389">
        <v>112</v>
      </c>
      <c r="E51" s="390" t="s">
        <v>740</v>
      </c>
      <c r="F51" s="17"/>
      <c r="G51" s="18"/>
      <c r="H51" s="19"/>
      <c r="I51" s="360"/>
      <c r="J51" s="348">
        <v>70</v>
      </c>
      <c r="K51" s="22" t="s">
        <v>465</v>
      </c>
      <c r="L51" s="329"/>
      <c r="M51" s="240">
        <v>42</v>
      </c>
      <c r="N51" s="328" t="s">
        <v>465</v>
      </c>
      <c r="O51" s="340"/>
    </row>
    <row r="52" spans="1:15" s="16" customFormat="1" ht="11.1" customHeight="1">
      <c r="A52" s="11"/>
      <c r="B52" s="12"/>
      <c r="C52" s="244"/>
      <c r="D52" s="357"/>
      <c r="E52" s="13"/>
      <c r="F52" s="14"/>
      <c r="G52" s="15"/>
      <c r="I52" s="358"/>
      <c r="J52" s="346"/>
      <c r="K52" s="325"/>
      <c r="L52" s="239"/>
      <c r="M52" s="237"/>
      <c r="N52" s="251"/>
      <c r="O52" s="338"/>
    </row>
    <row r="53" spans="1:15" s="16" customFormat="1" ht="11.1" customHeight="1">
      <c r="A53" s="385"/>
      <c r="B53" s="386"/>
      <c r="C53" s="244" t="s">
        <v>1044</v>
      </c>
      <c r="D53" s="357"/>
      <c r="E53" s="13"/>
      <c r="F53" s="14"/>
      <c r="G53" s="15"/>
      <c r="I53" s="358"/>
      <c r="J53" s="347"/>
      <c r="K53" s="24"/>
      <c r="L53" s="2"/>
      <c r="M53" s="236"/>
      <c r="N53" s="24"/>
      <c r="O53" s="334"/>
    </row>
    <row r="54" spans="1:15" s="16" customFormat="1" ht="11.1" customHeight="1">
      <c r="A54" s="387"/>
      <c r="B54" s="388" t="s">
        <v>866</v>
      </c>
      <c r="C54" s="245" t="s">
        <v>868</v>
      </c>
      <c r="D54" s="389">
        <v>10</v>
      </c>
      <c r="E54" s="390" t="s">
        <v>740</v>
      </c>
      <c r="F54" s="17"/>
      <c r="G54" s="18"/>
      <c r="H54" s="19"/>
      <c r="I54" s="360"/>
      <c r="J54" s="348"/>
      <c r="K54" s="22"/>
      <c r="L54" s="329"/>
      <c r="M54" s="240">
        <v>10</v>
      </c>
      <c r="N54" s="328" t="s">
        <v>465</v>
      </c>
      <c r="O54" s="340"/>
    </row>
    <row r="55" spans="1:15" s="16" customFormat="1" ht="11.1" customHeight="1">
      <c r="A55" s="11"/>
      <c r="B55" s="12"/>
      <c r="C55" s="244"/>
      <c r="D55" s="357"/>
      <c r="E55" s="13"/>
      <c r="F55" s="14"/>
      <c r="G55" s="15"/>
      <c r="I55" s="358"/>
      <c r="J55" s="346"/>
      <c r="K55" s="325"/>
      <c r="L55" s="239"/>
      <c r="M55" s="237"/>
      <c r="N55" s="251"/>
      <c r="O55" s="338"/>
    </row>
    <row r="56" spans="1:15" s="16" customFormat="1" ht="11.1" customHeight="1">
      <c r="A56" s="385"/>
      <c r="B56" s="386"/>
      <c r="C56" s="244"/>
      <c r="D56" s="357"/>
      <c r="E56" s="13"/>
      <c r="F56" s="14"/>
      <c r="G56" s="15"/>
      <c r="I56" s="358"/>
      <c r="J56" s="347"/>
      <c r="K56" s="24"/>
      <c r="L56" s="2"/>
      <c r="M56" s="236"/>
      <c r="N56" s="24"/>
      <c r="O56" s="334"/>
    </row>
    <row r="57" spans="1:15" s="16" customFormat="1" ht="11.1" customHeight="1">
      <c r="A57" s="387"/>
      <c r="B57" s="388" t="s">
        <v>866</v>
      </c>
      <c r="C57" s="245" t="s">
        <v>883</v>
      </c>
      <c r="D57" s="389">
        <v>12</v>
      </c>
      <c r="E57" s="390" t="s">
        <v>740</v>
      </c>
      <c r="F57" s="17"/>
      <c r="G57" s="18"/>
      <c r="H57" s="19"/>
      <c r="I57" s="360"/>
      <c r="J57" s="348">
        <v>2</v>
      </c>
      <c r="K57" s="22" t="s">
        <v>465</v>
      </c>
      <c r="L57" s="329"/>
      <c r="M57" s="240">
        <v>10</v>
      </c>
      <c r="N57" s="328" t="s">
        <v>465</v>
      </c>
      <c r="O57" s="340"/>
    </row>
    <row r="58" spans="1:15" s="16" customFormat="1" ht="11.1" customHeight="1">
      <c r="A58" s="11"/>
      <c r="B58" s="12"/>
      <c r="C58" s="244"/>
      <c r="D58" s="357"/>
      <c r="E58" s="13"/>
      <c r="F58" s="14"/>
      <c r="G58" s="15"/>
      <c r="I58" s="358"/>
      <c r="J58" s="346"/>
      <c r="K58" s="325"/>
      <c r="L58" s="239"/>
      <c r="M58" s="237"/>
      <c r="N58" s="251"/>
      <c r="O58" s="338"/>
    </row>
    <row r="59" spans="1:15" s="16" customFormat="1" ht="11.1" customHeight="1">
      <c r="A59" s="385"/>
      <c r="B59" s="386"/>
      <c r="C59" s="244"/>
      <c r="D59" s="357"/>
      <c r="E59" s="13"/>
      <c r="F59" s="14"/>
      <c r="G59" s="15"/>
      <c r="I59" s="358"/>
      <c r="J59" s="347"/>
      <c r="K59" s="24"/>
      <c r="L59" s="2"/>
      <c r="M59" s="236"/>
      <c r="N59" s="24"/>
      <c r="O59" s="334"/>
    </row>
    <row r="60" spans="1:15" s="16" customFormat="1" ht="11.1" customHeight="1">
      <c r="A60" s="387"/>
      <c r="B60" s="388" t="s">
        <v>866</v>
      </c>
      <c r="C60" s="245" t="s">
        <v>869</v>
      </c>
      <c r="D60" s="389">
        <v>20</v>
      </c>
      <c r="E60" s="390" t="s">
        <v>740</v>
      </c>
      <c r="F60" s="17"/>
      <c r="G60" s="18"/>
      <c r="H60" s="19"/>
      <c r="I60" s="360"/>
      <c r="J60" s="348">
        <v>10</v>
      </c>
      <c r="K60" s="22" t="s">
        <v>465</v>
      </c>
      <c r="L60" s="329"/>
      <c r="M60" s="240">
        <v>10</v>
      </c>
      <c r="N60" s="328" t="s">
        <v>465</v>
      </c>
      <c r="O60" s="340"/>
    </row>
    <row r="61" spans="1:15" s="16" customFormat="1" ht="11.1" customHeight="1">
      <c r="A61" s="11"/>
      <c r="B61" s="12"/>
      <c r="C61" s="244"/>
      <c r="D61" s="357"/>
      <c r="E61" s="13"/>
      <c r="F61" s="14"/>
      <c r="G61" s="15"/>
      <c r="I61" s="358"/>
      <c r="J61" s="346"/>
      <c r="K61" s="325"/>
      <c r="L61" s="239"/>
      <c r="M61" s="237"/>
      <c r="N61" s="251"/>
      <c r="O61" s="338"/>
    </row>
    <row r="62" spans="1:15" s="16" customFormat="1" ht="11.1" customHeight="1">
      <c r="A62" s="385"/>
      <c r="B62" s="386"/>
      <c r="C62" s="244" t="s">
        <v>1045</v>
      </c>
      <c r="D62" s="357"/>
      <c r="E62" s="13"/>
      <c r="F62" s="14"/>
      <c r="G62" s="15"/>
      <c r="I62" s="358"/>
      <c r="J62" s="347"/>
      <c r="K62" s="24"/>
      <c r="L62" s="2"/>
      <c r="M62" s="236"/>
      <c r="N62" s="24"/>
      <c r="O62" s="334"/>
    </row>
    <row r="63" spans="1:15" s="16" customFormat="1" ht="11.1" customHeight="1">
      <c r="A63" s="387"/>
      <c r="B63" s="388" t="s">
        <v>866</v>
      </c>
      <c r="C63" s="245" t="s">
        <v>870</v>
      </c>
      <c r="D63" s="389">
        <v>7</v>
      </c>
      <c r="E63" s="390" t="s">
        <v>740</v>
      </c>
      <c r="F63" s="17"/>
      <c r="G63" s="18"/>
      <c r="H63" s="19"/>
      <c r="I63" s="360"/>
      <c r="J63" s="348">
        <v>2</v>
      </c>
      <c r="K63" s="22" t="s">
        <v>465</v>
      </c>
      <c r="L63" s="329"/>
      <c r="M63" s="240">
        <v>5</v>
      </c>
      <c r="N63" s="328" t="s">
        <v>465</v>
      </c>
      <c r="O63" s="340"/>
    </row>
    <row r="64" spans="1:15" s="16" customFormat="1" ht="11.1" customHeight="1">
      <c r="A64" s="11"/>
      <c r="B64" s="12"/>
      <c r="C64" s="244"/>
      <c r="D64" s="357"/>
      <c r="E64" s="13"/>
      <c r="F64" s="14"/>
      <c r="G64" s="15"/>
      <c r="I64" s="358"/>
      <c r="J64" s="346"/>
      <c r="K64" s="325"/>
      <c r="L64" s="239"/>
      <c r="M64" s="237"/>
      <c r="N64" s="251"/>
      <c r="O64" s="338"/>
    </row>
    <row r="65" spans="1:15" s="16" customFormat="1" ht="11.1" customHeight="1">
      <c r="A65" s="385"/>
      <c r="B65" s="386"/>
      <c r="C65" s="244"/>
      <c r="D65" s="357"/>
      <c r="E65" s="13"/>
      <c r="F65" s="14"/>
      <c r="G65" s="15"/>
      <c r="I65" s="358"/>
      <c r="J65" s="347"/>
      <c r="K65" s="24"/>
      <c r="L65" s="2"/>
      <c r="M65" s="236"/>
      <c r="N65" s="24"/>
      <c r="O65" s="334"/>
    </row>
    <row r="66" spans="1:15" s="16" customFormat="1" ht="11.1" customHeight="1">
      <c r="A66" s="387"/>
      <c r="B66" s="388" t="s">
        <v>866</v>
      </c>
      <c r="C66" s="245" t="s">
        <v>871</v>
      </c>
      <c r="D66" s="389">
        <v>1</v>
      </c>
      <c r="E66" s="390" t="s">
        <v>740</v>
      </c>
      <c r="F66" s="17"/>
      <c r="G66" s="18"/>
      <c r="H66" s="19"/>
      <c r="I66" s="360"/>
      <c r="J66" s="348"/>
      <c r="K66" s="22"/>
      <c r="L66" s="329"/>
      <c r="M66" s="240">
        <v>1</v>
      </c>
      <c r="N66" s="328" t="s">
        <v>465</v>
      </c>
      <c r="O66" s="340"/>
    </row>
    <row r="67" spans="1:15" s="16" customFormat="1" ht="11.1" customHeight="1">
      <c r="A67" s="11"/>
      <c r="B67" s="12"/>
      <c r="C67" s="244"/>
      <c r="D67" s="357"/>
      <c r="E67" s="13"/>
      <c r="F67" s="14"/>
      <c r="G67" s="15"/>
      <c r="I67" s="358"/>
      <c r="J67" s="346"/>
      <c r="K67" s="325"/>
      <c r="L67" s="239"/>
      <c r="M67" s="237"/>
      <c r="N67" s="251"/>
      <c r="O67" s="338"/>
    </row>
    <row r="68" spans="1:15" s="16" customFormat="1" ht="11.1" customHeight="1">
      <c r="A68" s="385"/>
      <c r="B68" s="386"/>
      <c r="C68" s="244" t="s">
        <v>1046</v>
      </c>
      <c r="D68" s="357"/>
      <c r="E68" s="13"/>
      <c r="F68" s="14"/>
      <c r="G68" s="15"/>
      <c r="I68" s="358"/>
      <c r="J68" s="347"/>
      <c r="K68" s="24"/>
      <c r="L68" s="2"/>
      <c r="M68" s="236"/>
      <c r="N68" s="24"/>
      <c r="O68" s="334"/>
    </row>
    <row r="69" spans="1:15" s="16" customFormat="1" ht="11.1" customHeight="1">
      <c r="A69" s="387"/>
      <c r="B69" s="388" t="s">
        <v>872</v>
      </c>
      <c r="C69" s="245" t="s">
        <v>884</v>
      </c>
      <c r="D69" s="389">
        <v>9</v>
      </c>
      <c r="E69" s="390" t="s">
        <v>740</v>
      </c>
      <c r="F69" s="17"/>
      <c r="G69" s="18"/>
      <c r="H69" s="19"/>
      <c r="I69" s="360"/>
      <c r="J69" s="348">
        <v>2</v>
      </c>
      <c r="K69" s="22" t="s">
        <v>465</v>
      </c>
      <c r="L69" s="329"/>
      <c r="M69" s="240">
        <v>7</v>
      </c>
      <c r="N69" s="328" t="s">
        <v>465</v>
      </c>
      <c r="O69" s="340"/>
    </row>
    <row r="70" spans="1:15" s="16" customFormat="1" ht="11.1" customHeight="1">
      <c r="A70" s="11"/>
      <c r="B70" s="12"/>
      <c r="C70" s="244"/>
      <c r="D70" s="357"/>
      <c r="E70" s="13"/>
      <c r="F70" s="14"/>
      <c r="G70" s="15"/>
      <c r="I70" s="358"/>
      <c r="J70" s="346"/>
      <c r="K70" s="325"/>
      <c r="L70" s="239"/>
      <c r="M70" s="237"/>
      <c r="N70" s="251"/>
      <c r="O70" s="338"/>
    </row>
    <row r="71" spans="1:15" s="16" customFormat="1" ht="11.1" customHeight="1">
      <c r="A71" s="385"/>
      <c r="B71" s="386"/>
      <c r="C71" s="244" t="s">
        <v>1047</v>
      </c>
      <c r="D71" s="357"/>
      <c r="E71" s="13"/>
      <c r="F71" s="14"/>
      <c r="G71" s="15"/>
      <c r="I71" s="358"/>
      <c r="J71" s="347"/>
      <c r="K71" s="24"/>
      <c r="L71" s="2"/>
      <c r="M71" s="236"/>
      <c r="N71" s="24"/>
      <c r="O71" s="334"/>
    </row>
    <row r="72" spans="1:15" s="16" customFormat="1" ht="11.1" customHeight="1">
      <c r="A72" s="387"/>
      <c r="B72" s="388" t="s">
        <v>872</v>
      </c>
      <c r="C72" s="245" t="s">
        <v>873</v>
      </c>
      <c r="D72" s="389">
        <v>19</v>
      </c>
      <c r="E72" s="390" t="s">
        <v>740</v>
      </c>
      <c r="F72" s="17"/>
      <c r="G72" s="18"/>
      <c r="H72" s="19"/>
      <c r="I72" s="360"/>
      <c r="J72" s="348">
        <v>12</v>
      </c>
      <c r="K72" s="22" t="s">
        <v>465</v>
      </c>
      <c r="L72" s="329"/>
      <c r="M72" s="240">
        <v>7</v>
      </c>
      <c r="N72" s="328" t="s">
        <v>465</v>
      </c>
      <c r="O72" s="340"/>
    </row>
    <row r="73" spans="1:15" s="16" customFormat="1" ht="11.1" customHeight="1">
      <c r="A73" s="11"/>
      <c r="B73" s="12"/>
      <c r="C73" s="244"/>
      <c r="D73" s="357"/>
      <c r="E73" s="13"/>
      <c r="F73" s="14"/>
      <c r="G73" s="15"/>
      <c r="I73" s="358"/>
      <c r="J73" s="346"/>
      <c r="K73" s="325"/>
      <c r="L73" s="239"/>
      <c r="M73" s="237"/>
      <c r="N73" s="251"/>
      <c r="O73" s="338"/>
    </row>
    <row r="74" spans="1:15" s="16" customFormat="1" ht="11.1" customHeight="1">
      <c r="A74" s="385"/>
      <c r="B74" s="386"/>
      <c r="C74" s="244" t="s">
        <v>1049</v>
      </c>
      <c r="D74" s="357"/>
      <c r="E74" s="13"/>
      <c r="F74" s="14"/>
      <c r="G74" s="15"/>
      <c r="I74" s="358"/>
      <c r="J74" s="347"/>
      <c r="K74" s="24"/>
      <c r="L74" s="2"/>
      <c r="M74" s="236"/>
      <c r="N74" s="24"/>
      <c r="O74" s="334"/>
    </row>
    <row r="75" spans="1:15" s="16" customFormat="1" ht="11.1" customHeight="1">
      <c r="A75" s="387"/>
      <c r="B75" s="388" t="s">
        <v>874</v>
      </c>
      <c r="C75" s="245" t="s">
        <v>875</v>
      </c>
      <c r="D75" s="389">
        <v>7</v>
      </c>
      <c r="E75" s="390" t="s">
        <v>740</v>
      </c>
      <c r="F75" s="17"/>
      <c r="G75" s="18"/>
      <c r="H75" s="19"/>
      <c r="I75" s="360"/>
      <c r="J75" s="348">
        <v>3</v>
      </c>
      <c r="K75" s="22" t="s">
        <v>465</v>
      </c>
      <c r="L75" s="329"/>
      <c r="M75" s="240">
        <v>4</v>
      </c>
      <c r="N75" s="328" t="s">
        <v>465</v>
      </c>
      <c r="O75" s="340"/>
    </row>
    <row r="76" spans="1:15" s="16" customFormat="1" ht="11.1" customHeight="1">
      <c r="A76" s="11"/>
      <c r="B76" s="12"/>
      <c r="C76" s="244"/>
      <c r="D76" s="357"/>
      <c r="E76" s="13"/>
      <c r="F76" s="14"/>
      <c r="G76" s="15"/>
      <c r="I76" s="358"/>
      <c r="J76" s="346"/>
      <c r="K76" s="325"/>
      <c r="L76" s="239"/>
      <c r="M76" s="237"/>
      <c r="N76" s="251"/>
      <c r="O76" s="338"/>
    </row>
    <row r="77" spans="1:15" s="16" customFormat="1" ht="11.1" customHeight="1">
      <c r="A77" s="385"/>
      <c r="B77" s="386"/>
      <c r="C77" s="244" t="s">
        <v>1048</v>
      </c>
      <c r="D77" s="357"/>
      <c r="E77" s="13"/>
      <c r="F77" s="14"/>
      <c r="G77" s="15"/>
      <c r="I77" s="358"/>
      <c r="J77" s="347"/>
      <c r="K77" s="24"/>
      <c r="L77" s="2"/>
      <c r="M77" s="236"/>
      <c r="N77" s="24"/>
      <c r="O77" s="334"/>
    </row>
    <row r="78" spans="1:15" s="16" customFormat="1" ht="11.1" customHeight="1">
      <c r="A78" s="387"/>
      <c r="B78" s="388" t="s">
        <v>874</v>
      </c>
      <c r="C78" s="245" t="s">
        <v>885</v>
      </c>
      <c r="D78" s="389">
        <v>9</v>
      </c>
      <c r="E78" s="390" t="s">
        <v>740</v>
      </c>
      <c r="F78" s="17"/>
      <c r="G78" s="18"/>
      <c r="H78" s="19"/>
      <c r="I78" s="360"/>
      <c r="J78" s="348">
        <v>4</v>
      </c>
      <c r="K78" s="22" t="s">
        <v>465</v>
      </c>
      <c r="L78" s="329"/>
      <c r="M78" s="240">
        <v>5</v>
      </c>
      <c r="N78" s="328" t="s">
        <v>465</v>
      </c>
      <c r="O78" s="340"/>
    </row>
    <row r="79" spans="1:15" s="16" customFormat="1" ht="11.1" customHeight="1">
      <c r="A79" s="11"/>
      <c r="B79" s="12"/>
      <c r="C79" s="244"/>
      <c r="D79" s="357"/>
      <c r="E79" s="13"/>
      <c r="F79" s="14"/>
      <c r="G79" s="15"/>
      <c r="I79" s="358"/>
      <c r="J79" s="346"/>
      <c r="K79" s="325"/>
      <c r="L79" s="239"/>
      <c r="M79" s="237"/>
      <c r="N79" s="251"/>
      <c r="O79" s="338"/>
    </row>
    <row r="80" spans="1:15" s="16" customFormat="1" ht="11.1" customHeight="1">
      <c r="A80" s="385"/>
      <c r="B80" s="386"/>
      <c r="C80" s="244" t="s">
        <v>1050</v>
      </c>
      <c r="D80" s="357"/>
      <c r="E80" s="13"/>
      <c r="F80" s="14"/>
      <c r="G80" s="15"/>
      <c r="I80" s="358"/>
      <c r="J80" s="347"/>
      <c r="K80" s="24"/>
      <c r="L80" s="2"/>
      <c r="M80" s="236"/>
      <c r="N80" s="24"/>
      <c r="O80" s="334"/>
    </row>
    <row r="81" spans="1:15" s="16" customFormat="1" ht="11.1" customHeight="1">
      <c r="A81" s="387"/>
      <c r="B81" s="388" t="s">
        <v>874</v>
      </c>
      <c r="C81" s="245" t="s">
        <v>876</v>
      </c>
      <c r="D81" s="389">
        <v>8</v>
      </c>
      <c r="E81" s="390" t="s">
        <v>740</v>
      </c>
      <c r="F81" s="17"/>
      <c r="G81" s="18"/>
      <c r="H81" s="19"/>
      <c r="I81" s="360"/>
      <c r="J81" s="348">
        <v>3</v>
      </c>
      <c r="K81" s="22" t="s">
        <v>465</v>
      </c>
      <c r="L81" s="329"/>
      <c r="M81" s="240">
        <v>5</v>
      </c>
      <c r="N81" s="328" t="s">
        <v>465</v>
      </c>
      <c r="O81" s="340"/>
    </row>
    <row r="82" spans="1:15" s="16" customFormat="1" ht="11.1" customHeight="1">
      <c r="A82" s="11"/>
      <c r="B82" s="12"/>
      <c r="C82" s="244"/>
      <c r="D82" s="357"/>
      <c r="E82" s="13"/>
      <c r="F82" s="14"/>
      <c r="G82" s="15"/>
      <c r="I82" s="358"/>
      <c r="J82" s="346"/>
      <c r="K82" s="325"/>
      <c r="L82" s="239"/>
      <c r="M82" s="237"/>
      <c r="N82" s="251"/>
      <c r="O82" s="338"/>
    </row>
    <row r="83" spans="1:15" s="16" customFormat="1" ht="11.1" customHeight="1">
      <c r="A83" s="385"/>
      <c r="B83" s="386"/>
      <c r="C83" s="244" t="s">
        <v>1051</v>
      </c>
      <c r="D83" s="357"/>
      <c r="E83" s="13"/>
      <c r="F83" s="14"/>
      <c r="G83" s="15"/>
      <c r="I83" s="358"/>
      <c r="J83" s="347"/>
      <c r="K83" s="24"/>
      <c r="L83" s="2"/>
      <c r="M83" s="236"/>
      <c r="N83" s="24"/>
      <c r="O83" s="334"/>
    </row>
    <row r="84" spans="1:15" s="16" customFormat="1" ht="11.1" customHeight="1">
      <c r="A84" s="387"/>
      <c r="B84" s="388" t="s">
        <v>872</v>
      </c>
      <c r="C84" s="245" t="s">
        <v>877</v>
      </c>
      <c r="D84" s="389">
        <v>8</v>
      </c>
      <c r="E84" s="390" t="s">
        <v>740</v>
      </c>
      <c r="F84" s="17"/>
      <c r="G84" s="18"/>
      <c r="H84" s="19"/>
      <c r="I84" s="360"/>
      <c r="J84" s="348">
        <v>5</v>
      </c>
      <c r="K84" s="22" t="s">
        <v>465</v>
      </c>
      <c r="L84" s="329"/>
      <c r="M84" s="240">
        <v>3</v>
      </c>
      <c r="N84" s="328" t="s">
        <v>465</v>
      </c>
      <c r="O84" s="340"/>
    </row>
    <row r="85" spans="1:15" s="16" customFormat="1" ht="11.1" customHeight="1">
      <c r="A85" s="11"/>
      <c r="B85" s="12"/>
      <c r="C85" s="244"/>
      <c r="D85" s="357"/>
      <c r="E85" s="13"/>
      <c r="F85" s="14"/>
      <c r="G85" s="15"/>
      <c r="I85" s="358"/>
      <c r="J85" s="346"/>
      <c r="K85" s="325"/>
      <c r="L85" s="239"/>
      <c r="M85" s="237"/>
      <c r="N85" s="251"/>
      <c r="O85" s="338"/>
    </row>
    <row r="86" spans="1:15" s="16" customFormat="1" ht="11.1" customHeight="1">
      <c r="A86" s="385"/>
      <c r="B86" s="386"/>
      <c r="C86" s="244"/>
      <c r="D86" s="357"/>
      <c r="E86" s="13"/>
      <c r="F86" s="14"/>
      <c r="G86" s="15"/>
      <c r="I86" s="358"/>
      <c r="J86" s="347"/>
      <c r="K86" s="24"/>
      <c r="L86" s="2"/>
      <c r="M86" s="236"/>
      <c r="N86" s="24"/>
      <c r="O86" s="334"/>
    </row>
    <row r="87" spans="1:15" s="16" customFormat="1" ht="11.1" customHeight="1">
      <c r="A87" s="387"/>
      <c r="B87" s="388" t="s">
        <v>880</v>
      </c>
      <c r="C87" s="245"/>
      <c r="D87" s="389">
        <v>3</v>
      </c>
      <c r="E87" s="390" t="s">
        <v>740</v>
      </c>
      <c r="F87" s="17"/>
      <c r="G87" s="18"/>
      <c r="H87" s="19"/>
      <c r="I87" s="360"/>
      <c r="J87" s="348">
        <v>2</v>
      </c>
      <c r="K87" s="22" t="s">
        <v>465</v>
      </c>
      <c r="L87" s="329"/>
      <c r="M87" s="240">
        <v>1</v>
      </c>
      <c r="N87" s="328" t="s">
        <v>465</v>
      </c>
      <c r="O87" s="340"/>
    </row>
    <row r="88" spans="1:15" s="16" customFormat="1" ht="11.1" customHeight="1">
      <c r="A88" s="11"/>
      <c r="B88" s="12"/>
      <c r="C88" s="244"/>
      <c r="D88" s="357"/>
      <c r="E88" s="13"/>
      <c r="F88" s="14"/>
      <c r="G88" s="15"/>
      <c r="I88" s="358"/>
      <c r="J88" s="346" t="s">
        <v>1076</v>
      </c>
      <c r="K88" s="325"/>
      <c r="L88" s="239"/>
      <c r="M88" s="346" t="s">
        <v>1076</v>
      </c>
      <c r="N88" s="325"/>
      <c r="O88" s="338"/>
    </row>
    <row r="89" spans="1:15" s="16" customFormat="1" ht="11.1" customHeight="1">
      <c r="A89" s="385"/>
      <c r="B89" s="386"/>
      <c r="C89" s="244"/>
      <c r="D89" s="357"/>
      <c r="E89" s="13"/>
      <c r="F89" s="14"/>
      <c r="G89" s="15"/>
      <c r="I89" s="358"/>
      <c r="J89" s="402">
        <v>0.54</v>
      </c>
      <c r="K89" s="24"/>
      <c r="L89" s="2"/>
      <c r="M89" s="403">
        <v>0.46</v>
      </c>
      <c r="N89" s="24"/>
      <c r="O89" s="334"/>
    </row>
    <row r="90" spans="1:15" s="16" customFormat="1" ht="11.1" customHeight="1">
      <c r="A90" s="387"/>
      <c r="B90" s="388" t="s">
        <v>878</v>
      </c>
      <c r="C90" s="245" t="s">
        <v>879</v>
      </c>
      <c r="D90" s="389">
        <v>1</v>
      </c>
      <c r="E90" s="390" t="s">
        <v>738</v>
      </c>
      <c r="F90" s="17"/>
      <c r="G90" s="18"/>
      <c r="H90" s="19"/>
      <c r="I90" s="360"/>
      <c r="J90" s="348"/>
      <c r="K90" s="22" t="s">
        <v>1224</v>
      </c>
      <c r="L90" s="329"/>
      <c r="M90" s="240"/>
      <c r="N90" s="22" t="s">
        <v>1224</v>
      </c>
      <c r="O90" s="340"/>
    </row>
    <row r="91" spans="1:15" s="16" customFormat="1" ht="11.1" customHeight="1">
      <c r="A91" s="11"/>
      <c r="B91" s="12"/>
      <c r="C91" s="244"/>
      <c r="D91" s="357"/>
      <c r="E91" s="13"/>
      <c r="F91" s="14"/>
      <c r="G91" s="15"/>
      <c r="I91" s="358"/>
      <c r="J91" s="346"/>
      <c r="K91" s="325"/>
      <c r="L91" s="239"/>
      <c r="M91" s="346"/>
      <c r="N91" s="325"/>
      <c r="O91" s="338"/>
    </row>
    <row r="92" spans="1:15" s="16" customFormat="1" ht="11.1" customHeight="1">
      <c r="A92" s="385"/>
      <c r="B92" s="386"/>
      <c r="C92" s="244"/>
      <c r="D92" s="357"/>
      <c r="E92" s="13"/>
      <c r="F92" s="14"/>
      <c r="G92" s="15"/>
      <c r="I92" s="358"/>
      <c r="J92" s="402"/>
      <c r="K92" s="24"/>
      <c r="L92" s="2"/>
      <c r="M92" s="403"/>
      <c r="N92" s="24"/>
      <c r="O92" s="334"/>
    </row>
    <row r="93" spans="1:15" s="16" customFormat="1" ht="11.1" customHeight="1">
      <c r="A93" s="387"/>
      <c r="B93" s="388" t="s">
        <v>1180</v>
      </c>
      <c r="C93" s="245"/>
      <c r="D93" s="389"/>
      <c r="E93" s="390"/>
      <c r="F93" s="17"/>
      <c r="G93" s="18"/>
      <c r="H93" s="19"/>
      <c r="I93" s="360"/>
      <c r="J93" s="348"/>
      <c r="K93" s="22"/>
      <c r="L93" s="329"/>
      <c r="M93" s="240"/>
      <c r="N93" s="22"/>
      <c r="O93" s="340"/>
    </row>
    <row r="94" spans="1:15" s="16" customFormat="1" ht="11.1" customHeight="1">
      <c r="A94" s="11"/>
      <c r="B94" s="12"/>
      <c r="C94" s="244" t="s">
        <v>1136</v>
      </c>
      <c r="D94" s="357"/>
      <c r="E94" s="13"/>
      <c r="F94" s="14"/>
      <c r="G94" s="15"/>
      <c r="I94" s="358"/>
      <c r="J94" s="346" t="s">
        <v>1076</v>
      </c>
      <c r="K94" s="325"/>
      <c r="L94" s="239"/>
      <c r="M94" s="346" t="s">
        <v>1076</v>
      </c>
      <c r="N94" s="325"/>
      <c r="O94" s="338"/>
    </row>
    <row r="95" spans="1:15" s="16" customFormat="1" ht="11.1" customHeight="1">
      <c r="A95" s="385"/>
      <c r="B95" s="386" t="s">
        <v>1137</v>
      </c>
      <c r="C95" s="244" t="s">
        <v>1138</v>
      </c>
      <c r="D95" s="357"/>
      <c r="E95" s="13"/>
      <c r="F95" s="14"/>
      <c r="G95" s="15"/>
      <c r="I95" s="358"/>
      <c r="J95" s="402">
        <v>0.54</v>
      </c>
      <c r="K95" s="24"/>
      <c r="L95" s="2"/>
      <c r="M95" s="403">
        <v>0.46</v>
      </c>
      <c r="N95" s="24"/>
      <c r="O95" s="334"/>
    </row>
    <row r="96" spans="1:15" s="16" customFormat="1" ht="11.1" customHeight="1">
      <c r="A96" s="387"/>
      <c r="B96" s="388"/>
      <c r="C96" s="245" t="s">
        <v>1139</v>
      </c>
      <c r="D96" s="359">
        <v>1</v>
      </c>
      <c r="E96" s="390" t="s">
        <v>1142</v>
      </c>
      <c r="F96" s="17"/>
      <c r="G96" s="18"/>
      <c r="H96" s="19"/>
      <c r="I96" s="360"/>
      <c r="J96" s="348"/>
      <c r="K96" s="22" t="s">
        <v>1222</v>
      </c>
      <c r="L96" s="329"/>
      <c r="M96" s="240"/>
      <c r="N96" s="22" t="s">
        <v>1222</v>
      </c>
      <c r="O96" s="340"/>
    </row>
    <row r="97" spans="1:15" s="16" customFormat="1" ht="11.1" customHeight="1">
      <c r="A97" s="11"/>
      <c r="B97" s="12"/>
      <c r="C97" s="244" t="s">
        <v>1136</v>
      </c>
      <c r="D97" s="357"/>
      <c r="E97" s="13"/>
      <c r="F97" s="14"/>
      <c r="G97" s="15"/>
      <c r="I97" s="358"/>
      <c r="J97" s="346" t="s">
        <v>1076</v>
      </c>
      <c r="K97" s="325"/>
      <c r="L97" s="239"/>
      <c r="M97" s="346" t="s">
        <v>1076</v>
      </c>
      <c r="N97" s="325"/>
      <c r="O97" s="338"/>
    </row>
    <row r="98" spans="1:15" s="16" customFormat="1" ht="11.1" customHeight="1">
      <c r="A98" s="385"/>
      <c r="B98" s="386" t="s">
        <v>1140</v>
      </c>
      <c r="C98" s="244" t="s">
        <v>1138</v>
      </c>
      <c r="D98" s="357"/>
      <c r="E98" s="13"/>
      <c r="F98" s="14"/>
      <c r="G98" s="15"/>
      <c r="I98" s="358"/>
      <c r="J98" s="402">
        <v>0.54</v>
      </c>
      <c r="K98" s="24"/>
      <c r="L98" s="2"/>
      <c r="M98" s="403">
        <v>0.46</v>
      </c>
      <c r="N98" s="24"/>
      <c r="O98" s="334"/>
    </row>
    <row r="99" spans="1:15" s="16" customFormat="1" ht="11.1" customHeight="1">
      <c r="A99" s="387"/>
      <c r="B99" s="388"/>
      <c r="C99" s="245" t="s">
        <v>1141</v>
      </c>
      <c r="D99" s="359">
        <v>2</v>
      </c>
      <c r="E99" s="419" t="s">
        <v>1143</v>
      </c>
      <c r="F99" s="17"/>
      <c r="G99" s="18"/>
      <c r="H99" s="19"/>
      <c r="I99" s="360"/>
      <c r="J99" s="348"/>
      <c r="K99" s="22" t="s">
        <v>1223</v>
      </c>
      <c r="L99" s="329"/>
      <c r="M99" s="240"/>
      <c r="N99" s="22" t="s">
        <v>1223</v>
      </c>
      <c r="O99" s="340"/>
    </row>
    <row r="100" spans="1:15" s="16" customFormat="1" ht="11.1" customHeight="1">
      <c r="A100" s="11"/>
      <c r="B100" s="12"/>
      <c r="C100" s="244"/>
      <c r="D100" s="357"/>
      <c r="E100" s="13"/>
      <c r="F100" s="14"/>
      <c r="G100" s="15"/>
      <c r="I100" s="358"/>
      <c r="J100" s="346"/>
      <c r="K100" s="251"/>
      <c r="L100" s="239"/>
      <c r="M100" s="237"/>
      <c r="N100" s="238"/>
      <c r="O100" s="338"/>
    </row>
    <row r="101" spans="1:15" s="16" customFormat="1" ht="11.1" customHeight="1">
      <c r="A101" s="385"/>
      <c r="B101" s="386"/>
      <c r="C101" s="244"/>
      <c r="D101" s="357"/>
      <c r="E101" s="13"/>
      <c r="F101" s="14"/>
      <c r="G101" s="15"/>
      <c r="I101" s="358"/>
      <c r="J101" s="347"/>
      <c r="K101" s="24"/>
      <c r="L101" s="2"/>
      <c r="M101" s="236"/>
      <c r="N101" s="235"/>
      <c r="O101" s="334"/>
    </row>
    <row r="102" spans="1:15" s="16" customFormat="1" ht="11.1" customHeight="1">
      <c r="A102" s="387"/>
      <c r="B102" s="388"/>
      <c r="C102" s="245"/>
      <c r="D102" s="359"/>
      <c r="E102" s="390"/>
      <c r="F102" s="17"/>
      <c r="G102" s="18"/>
      <c r="H102" s="19"/>
      <c r="I102" s="360"/>
      <c r="J102" s="348"/>
      <c r="K102" s="252"/>
      <c r="L102" s="242"/>
      <c r="M102" s="240"/>
      <c r="N102" s="241"/>
      <c r="O102" s="345"/>
    </row>
    <row r="103" spans="1:15" s="16" customFormat="1" ht="11.1" customHeight="1">
      <c r="A103" s="11"/>
      <c r="B103" s="12"/>
      <c r="C103" s="244"/>
      <c r="D103" s="357"/>
      <c r="E103" s="13"/>
      <c r="F103" s="14"/>
      <c r="G103" s="15"/>
      <c r="I103" s="358"/>
      <c r="J103" s="346"/>
      <c r="K103" s="251"/>
      <c r="L103" s="239"/>
      <c r="M103" s="237"/>
      <c r="N103" s="238"/>
      <c r="O103" s="338"/>
    </row>
    <row r="104" spans="1:15" s="16" customFormat="1" ht="11.1" customHeight="1">
      <c r="A104" s="385"/>
      <c r="B104" s="386"/>
      <c r="C104" s="244"/>
      <c r="D104" s="357"/>
      <c r="E104" s="13"/>
      <c r="F104" s="14"/>
      <c r="G104" s="15"/>
      <c r="I104" s="358"/>
      <c r="J104" s="347"/>
      <c r="K104" s="24"/>
      <c r="L104" s="2"/>
      <c r="M104" s="236"/>
      <c r="N104" s="235"/>
      <c r="O104" s="334"/>
    </row>
    <row r="105" spans="1:15" s="16" customFormat="1" ht="11.1" customHeight="1">
      <c r="A105" s="387"/>
      <c r="B105" s="388"/>
      <c r="C105" s="245"/>
      <c r="D105" s="359"/>
      <c r="E105" s="390"/>
      <c r="F105" s="17"/>
      <c r="G105" s="18"/>
      <c r="H105" s="19"/>
      <c r="I105" s="360"/>
      <c r="J105" s="348"/>
      <c r="K105" s="252"/>
      <c r="L105" s="242"/>
      <c r="M105" s="240"/>
      <c r="N105" s="241"/>
      <c r="O105" s="345"/>
    </row>
    <row r="106" spans="1:15" s="16" customFormat="1" ht="11.1" customHeight="1">
      <c r="A106" s="11"/>
      <c r="B106" s="12"/>
      <c r="C106" s="244"/>
      <c r="D106" s="357"/>
      <c r="E106" s="13"/>
      <c r="F106" s="14"/>
      <c r="G106" s="15"/>
      <c r="I106" s="358"/>
      <c r="J106" s="346"/>
      <c r="K106" s="251"/>
      <c r="L106" s="239"/>
      <c r="M106" s="237"/>
      <c r="N106" s="238"/>
      <c r="O106" s="338"/>
    </row>
    <row r="107" spans="1:15" s="16" customFormat="1" ht="11.1" customHeight="1">
      <c r="A107" s="385"/>
      <c r="B107" s="386"/>
      <c r="C107" s="244"/>
      <c r="D107" s="357"/>
      <c r="E107" s="13"/>
      <c r="F107" s="14"/>
      <c r="G107" s="15"/>
      <c r="I107" s="358"/>
      <c r="J107" s="347"/>
      <c r="K107" s="24"/>
      <c r="L107" s="2"/>
      <c r="M107" s="236"/>
      <c r="N107" s="235"/>
      <c r="O107" s="334"/>
    </row>
    <row r="108" spans="1:15" s="16" customFormat="1" ht="11.1" customHeight="1">
      <c r="A108" s="387"/>
      <c r="B108" s="388"/>
      <c r="C108" s="245"/>
      <c r="D108" s="359"/>
      <c r="E108" s="390"/>
      <c r="F108" s="17"/>
      <c r="G108" s="18"/>
      <c r="H108" s="19"/>
      <c r="I108" s="360"/>
      <c r="J108" s="348"/>
      <c r="K108" s="252"/>
      <c r="L108" s="242"/>
      <c r="M108" s="240"/>
      <c r="N108" s="241"/>
      <c r="O108" s="345"/>
    </row>
    <row r="109" spans="1:15" s="16" customFormat="1" ht="11.1" customHeight="1">
      <c r="A109" s="11"/>
      <c r="B109" s="12"/>
      <c r="C109" s="244"/>
      <c r="D109" s="357"/>
      <c r="E109" s="13"/>
      <c r="F109" s="14"/>
      <c r="G109" s="15"/>
      <c r="I109" s="358"/>
      <c r="J109" s="346"/>
      <c r="K109" s="251"/>
      <c r="L109" s="239"/>
      <c r="M109" s="237"/>
      <c r="N109" s="238"/>
      <c r="O109" s="338"/>
    </row>
    <row r="110" spans="1:15" s="16" customFormat="1" ht="11.1" customHeight="1">
      <c r="A110" s="385"/>
      <c r="B110" s="386"/>
      <c r="C110" s="244"/>
      <c r="D110" s="357"/>
      <c r="E110" s="13"/>
      <c r="F110" s="14"/>
      <c r="G110" s="15"/>
      <c r="I110" s="358"/>
      <c r="J110" s="347"/>
      <c r="K110" s="24"/>
      <c r="L110" s="2"/>
      <c r="M110" s="236"/>
      <c r="N110" s="235"/>
      <c r="O110" s="334"/>
    </row>
    <row r="111" spans="1:15" s="16" customFormat="1" ht="11.1" customHeight="1">
      <c r="A111" s="387"/>
      <c r="B111" s="388"/>
      <c r="C111" s="245"/>
      <c r="D111" s="359"/>
      <c r="E111" s="390"/>
      <c r="F111" s="17"/>
      <c r="G111" s="18"/>
      <c r="H111" s="19"/>
      <c r="I111" s="360"/>
      <c r="J111" s="348"/>
      <c r="K111" s="252"/>
      <c r="L111" s="242"/>
      <c r="M111" s="240"/>
      <c r="N111" s="241"/>
      <c r="O111" s="345"/>
    </row>
    <row r="112" spans="1:15" s="16" customFormat="1" ht="11.1" customHeight="1">
      <c r="A112" s="11"/>
      <c r="B112" s="12"/>
      <c r="C112" s="244"/>
      <c r="D112" s="357"/>
      <c r="E112" s="13"/>
      <c r="F112" s="14"/>
      <c r="G112" s="15"/>
      <c r="I112" s="358"/>
      <c r="J112" s="346"/>
      <c r="K112" s="251"/>
      <c r="L112" s="239"/>
      <c r="M112" s="237"/>
      <c r="N112" s="238"/>
      <c r="O112" s="338"/>
    </row>
    <row r="113" spans="1:15" s="16" customFormat="1" ht="11.1" customHeight="1">
      <c r="A113" s="385"/>
      <c r="B113" s="386"/>
      <c r="C113" s="244"/>
      <c r="D113" s="357"/>
      <c r="E113" s="13"/>
      <c r="F113" s="14"/>
      <c r="G113" s="15"/>
      <c r="I113" s="358"/>
      <c r="J113" s="347"/>
      <c r="K113" s="24"/>
      <c r="L113" s="2"/>
      <c r="M113" s="236"/>
      <c r="N113" s="235"/>
      <c r="O113" s="334"/>
    </row>
    <row r="114" spans="1:15" s="16" customFormat="1" ht="11.1" customHeight="1">
      <c r="A114" s="387"/>
      <c r="B114" s="388"/>
      <c r="C114" s="245"/>
      <c r="D114" s="359"/>
      <c r="E114" s="390"/>
      <c r="F114" s="17"/>
      <c r="G114" s="18"/>
      <c r="H114" s="19"/>
      <c r="I114" s="360"/>
      <c r="J114" s="348"/>
      <c r="K114" s="252"/>
      <c r="L114" s="242"/>
      <c r="M114" s="240"/>
      <c r="N114" s="241"/>
      <c r="O114" s="345"/>
    </row>
    <row r="115" spans="1:15" s="16" customFormat="1" ht="11.1" customHeight="1">
      <c r="A115" s="11"/>
      <c r="B115" s="12"/>
      <c r="C115" s="244"/>
      <c r="D115" s="357"/>
      <c r="E115" s="13"/>
      <c r="F115" s="14"/>
      <c r="G115" s="15"/>
      <c r="I115" s="358"/>
      <c r="J115" s="346"/>
      <c r="K115" s="251"/>
      <c r="L115" s="239"/>
      <c r="M115" s="237"/>
      <c r="N115" s="238"/>
      <c r="O115" s="338"/>
    </row>
    <row r="116" spans="1:15" s="16" customFormat="1" ht="11.1" customHeight="1">
      <c r="A116" s="385"/>
      <c r="B116" s="386"/>
      <c r="C116" s="244"/>
      <c r="D116" s="357"/>
      <c r="E116" s="13"/>
      <c r="F116" s="14"/>
      <c r="G116" s="15"/>
      <c r="I116" s="358"/>
      <c r="J116" s="347"/>
      <c r="K116" s="24"/>
      <c r="L116" s="2"/>
      <c r="M116" s="236"/>
      <c r="N116" s="235"/>
      <c r="O116" s="334"/>
    </row>
    <row r="117" spans="1:15" s="16" customFormat="1" ht="11.1" customHeight="1">
      <c r="A117" s="387"/>
      <c r="B117" s="388"/>
      <c r="C117" s="245"/>
      <c r="D117" s="359"/>
      <c r="E117" s="390"/>
      <c r="F117" s="17"/>
      <c r="G117" s="18"/>
      <c r="H117" s="19"/>
      <c r="I117" s="360"/>
      <c r="J117" s="348"/>
      <c r="K117" s="252"/>
      <c r="L117" s="242"/>
      <c r="M117" s="240"/>
      <c r="N117" s="241"/>
      <c r="O117" s="345"/>
    </row>
    <row r="118" spans="1:15" s="16" customFormat="1" ht="11.1" customHeight="1">
      <c r="A118" s="11"/>
      <c r="B118" s="12"/>
      <c r="C118" s="244"/>
      <c r="D118" s="357"/>
      <c r="E118" s="13"/>
      <c r="F118" s="14"/>
      <c r="G118" s="15"/>
      <c r="I118" s="358"/>
      <c r="J118" s="346"/>
      <c r="K118" s="251"/>
      <c r="L118" s="239"/>
      <c r="M118" s="237"/>
      <c r="N118" s="238"/>
      <c r="O118" s="338"/>
    </row>
    <row r="119" spans="1:15" s="16" customFormat="1" ht="11.1" customHeight="1">
      <c r="A119" s="385"/>
      <c r="B119" s="386"/>
      <c r="C119" s="244"/>
      <c r="D119" s="357"/>
      <c r="E119" s="13"/>
      <c r="F119" s="14"/>
      <c r="G119" s="15"/>
      <c r="I119" s="358"/>
      <c r="J119" s="347"/>
      <c r="K119" s="24"/>
      <c r="L119" s="2"/>
      <c r="M119" s="236"/>
      <c r="N119" s="235"/>
      <c r="O119" s="334"/>
    </row>
    <row r="120" spans="1:15" s="16" customFormat="1" ht="11.1" customHeight="1">
      <c r="A120" s="387"/>
      <c r="B120" s="388"/>
      <c r="C120" s="245"/>
      <c r="D120" s="359"/>
      <c r="E120" s="390"/>
      <c r="F120" s="17"/>
      <c r="G120" s="18"/>
      <c r="H120" s="19"/>
      <c r="I120" s="360"/>
      <c r="J120" s="348"/>
      <c r="K120" s="252"/>
      <c r="L120" s="242"/>
      <c r="M120" s="240"/>
      <c r="N120" s="241"/>
      <c r="O120" s="345"/>
    </row>
    <row r="121" spans="1:15" s="16" customFormat="1" ht="11.1" customHeight="1">
      <c r="A121" s="11"/>
      <c r="B121" s="12"/>
      <c r="C121" s="244"/>
      <c r="D121" s="357"/>
      <c r="E121" s="13"/>
      <c r="F121" s="14"/>
      <c r="G121" s="15"/>
      <c r="I121" s="358"/>
      <c r="J121" s="346"/>
      <c r="K121" s="251"/>
      <c r="L121" s="239"/>
      <c r="M121" s="237"/>
      <c r="N121" s="238"/>
      <c r="O121" s="338"/>
    </row>
    <row r="122" spans="1:15" s="16" customFormat="1" ht="11.1" customHeight="1">
      <c r="A122" s="385"/>
      <c r="B122" s="386"/>
      <c r="C122" s="244"/>
      <c r="D122" s="357"/>
      <c r="E122" s="13"/>
      <c r="F122" s="14"/>
      <c r="G122" s="15"/>
      <c r="I122" s="358"/>
      <c r="J122" s="347"/>
      <c r="K122" s="24"/>
      <c r="L122" s="2"/>
      <c r="M122" s="236"/>
      <c r="N122" s="235"/>
      <c r="O122" s="334"/>
    </row>
    <row r="123" spans="1:15" s="16" customFormat="1" ht="11.1" customHeight="1">
      <c r="A123" s="387"/>
      <c r="B123" s="388"/>
      <c r="C123" s="245"/>
      <c r="D123" s="359"/>
      <c r="E123" s="390"/>
      <c r="F123" s="17"/>
      <c r="G123" s="18"/>
      <c r="H123" s="19"/>
      <c r="I123" s="360"/>
      <c r="J123" s="348"/>
      <c r="K123" s="252"/>
      <c r="L123" s="242"/>
      <c r="M123" s="240"/>
      <c r="N123" s="241"/>
      <c r="O123" s="345"/>
    </row>
    <row r="124" spans="1:15" s="16" customFormat="1" ht="11.1" customHeight="1">
      <c r="A124" s="11"/>
      <c r="B124" s="12"/>
      <c r="C124" s="244"/>
      <c r="D124" s="357"/>
      <c r="E124" s="13"/>
      <c r="F124" s="14"/>
      <c r="G124" s="15"/>
      <c r="I124" s="358"/>
      <c r="J124" s="346"/>
      <c r="K124" s="251"/>
      <c r="L124" s="239"/>
      <c r="M124" s="237"/>
      <c r="N124" s="238"/>
      <c r="O124" s="338"/>
    </row>
    <row r="125" spans="1:15" s="16" customFormat="1" ht="11.1" customHeight="1">
      <c r="A125" s="385"/>
      <c r="B125" s="386"/>
      <c r="C125" s="244"/>
      <c r="D125" s="357"/>
      <c r="E125" s="13"/>
      <c r="F125" s="14"/>
      <c r="G125" s="15"/>
      <c r="I125" s="358"/>
      <c r="J125" s="347"/>
      <c r="K125" s="24"/>
      <c r="L125" s="2"/>
      <c r="M125" s="236"/>
      <c r="N125" s="235"/>
      <c r="O125" s="334"/>
    </row>
    <row r="126" spans="1:15" s="16" customFormat="1" ht="11.1" customHeight="1">
      <c r="A126" s="387"/>
      <c r="B126" s="388"/>
      <c r="C126" s="245"/>
      <c r="D126" s="359"/>
      <c r="E126" s="390"/>
      <c r="F126" s="17"/>
      <c r="G126" s="18"/>
      <c r="H126" s="19"/>
      <c r="I126" s="360"/>
      <c r="J126" s="348"/>
      <c r="K126" s="252"/>
      <c r="L126" s="242"/>
      <c r="M126" s="240"/>
      <c r="N126" s="241"/>
      <c r="O126" s="345"/>
    </row>
    <row r="127" spans="1:15" s="16" customFormat="1" ht="11.1" customHeight="1">
      <c r="A127" s="11"/>
      <c r="B127" s="12"/>
      <c r="C127" s="244"/>
      <c r="D127" s="357"/>
      <c r="E127" s="13"/>
      <c r="F127" s="14"/>
      <c r="G127" s="15"/>
      <c r="I127" s="358"/>
      <c r="J127" s="346"/>
      <c r="K127" s="251"/>
      <c r="L127" s="239"/>
      <c r="M127" s="237"/>
      <c r="N127" s="238"/>
      <c r="O127" s="338"/>
    </row>
    <row r="128" spans="1:15" s="16" customFormat="1" ht="11.1" customHeight="1">
      <c r="A128" s="385"/>
      <c r="B128" s="386"/>
      <c r="C128" s="244"/>
      <c r="D128" s="357"/>
      <c r="E128" s="13"/>
      <c r="F128" s="14"/>
      <c r="G128" s="15"/>
      <c r="I128" s="358"/>
      <c r="J128" s="347"/>
      <c r="K128" s="24"/>
      <c r="L128" s="2"/>
      <c r="M128" s="236"/>
      <c r="N128" s="235"/>
      <c r="O128" s="334"/>
    </row>
    <row r="129" spans="1:17" s="16" customFormat="1" ht="11.1" customHeight="1">
      <c r="A129" s="387"/>
      <c r="B129" s="388"/>
      <c r="C129" s="245"/>
      <c r="D129" s="359"/>
      <c r="E129" s="390"/>
      <c r="F129" s="17"/>
      <c r="G129" s="18"/>
      <c r="H129" s="19"/>
      <c r="I129" s="360"/>
      <c r="J129" s="348"/>
      <c r="K129" s="252"/>
      <c r="L129" s="242"/>
      <c r="M129" s="240"/>
      <c r="N129" s="241"/>
      <c r="O129" s="345"/>
      <c r="Q129" s="103"/>
    </row>
    <row r="130" spans="1:17" s="16" customFormat="1" ht="11.1" customHeight="1">
      <c r="A130" s="302"/>
      <c r="B130" s="23"/>
      <c r="C130" s="246"/>
      <c r="D130" s="361"/>
      <c r="E130" s="24"/>
      <c r="F130" s="20"/>
      <c r="G130" s="21"/>
      <c r="H130" s="25"/>
      <c r="I130" s="362"/>
      <c r="J130" s="347"/>
      <c r="K130" s="24"/>
      <c r="L130" s="2"/>
      <c r="M130" s="236"/>
      <c r="N130" s="235"/>
      <c r="O130" s="334"/>
    </row>
    <row r="131" spans="1:17" s="16" customFormat="1" ht="11.1" customHeight="1">
      <c r="A131" s="69"/>
      <c r="B131" s="26"/>
      <c r="C131" s="246"/>
      <c r="D131" s="361"/>
      <c r="E131" s="24"/>
      <c r="F131" s="20"/>
      <c r="G131" s="21"/>
      <c r="H131" s="2"/>
      <c r="I131" s="362"/>
      <c r="J131" s="347"/>
      <c r="K131" s="24"/>
      <c r="L131" s="249"/>
      <c r="M131" s="236"/>
      <c r="N131" s="235"/>
      <c r="O131" s="349"/>
    </row>
    <row r="132" spans="1:17" s="16" customFormat="1" ht="11.1" customHeight="1">
      <c r="A132" s="61"/>
      <c r="B132" s="27"/>
      <c r="C132" s="247"/>
      <c r="D132" s="363"/>
      <c r="E132" s="351"/>
      <c r="F132" s="364"/>
      <c r="G132" s="324"/>
      <c r="H132" s="352"/>
      <c r="I132" s="365"/>
      <c r="J132" s="350"/>
      <c r="K132" s="351"/>
      <c r="L132" s="352"/>
      <c r="M132" s="353"/>
      <c r="N132" s="354"/>
      <c r="O132" s="355"/>
    </row>
  </sheetData>
  <mergeCells count="8">
    <mergeCell ref="A2:O2"/>
    <mergeCell ref="A4:A6"/>
    <mergeCell ref="B4:B6"/>
    <mergeCell ref="C4:C6"/>
    <mergeCell ref="D4:I5"/>
    <mergeCell ref="J4:L5"/>
    <mergeCell ref="M4:O5"/>
    <mergeCell ref="H6:I6"/>
  </mergeCells>
  <phoneticPr fontId="15"/>
  <printOptions horizontalCentered="1" verticalCentered="1"/>
  <pageMargins left="0" right="0" top="0.59055118110236227" bottom="0" header="0" footer="0"/>
  <headerFooter alignWithMargins="0"/>
  <rowBreaks count="2" manualBreakCount="2">
    <brk id="48" max="16383" man="1"/>
    <brk id="90" max="1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BFF6D-40C8-4F0E-AB68-9191232E96DC}">
  <sheetPr>
    <tabColor indexed="42"/>
  </sheetPr>
  <dimension ref="A1:Q90"/>
  <sheetViews>
    <sheetView showZeros="0" view="pageBreakPreview" zoomScaleNormal="100" zoomScaleSheetLayoutView="100" workbookViewId="0">
      <selection sqref="A1:XFD1048576"/>
    </sheetView>
  </sheetViews>
  <sheetFormatPr defaultColWidth="8.796875" defaultRowHeight="17.25"/>
  <cols>
    <col min="1" max="1" width="3.69921875" style="28" customWidth="1"/>
    <col min="2" max="2" width="20.69921875" style="28" customWidth="1"/>
    <col min="3" max="3" width="19.69921875" style="248" customWidth="1"/>
    <col min="4" max="4" width="4.69921875" style="29" customWidth="1"/>
    <col min="5" max="5" width="3.19921875" style="28" customWidth="1"/>
    <col min="6" max="6" width="6.69921875" style="28" customWidth="1"/>
    <col min="7" max="7" width="8.69921875" style="28" customWidth="1"/>
    <col min="8" max="8" width="9.69921875" style="28" customWidth="1"/>
    <col min="9" max="9" width="4.296875" style="28" customWidth="1"/>
    <col min="10" max="10" width="4.69921875" style="28" customWidth="1"/>
    <col min="11" max="11" width="3.19921875" style="40" customWidth="1"/>
    <col min="12" max="12" width="8.69921875" style="28" customWidth="1"/>
    <col min="13" max="13" width="4.69921875" style="28" customWidth="1"/>
    <col min="14" max="14" width="3.19921875" style="28" customWidth="1"/>
    <col min="15" max="15" width="8.69921875" style="28" customWidth="1"/>
    <col min="16" max="16384" width="8.796875" style="28"/>
  </cols>
  <sheetData>
    <row r="1" spans="1:15" s="3" customFormat="1" ht="13.5">
      <c r="A1" s="1"/>
      <c r="B1" s="2"/>
      <c r="C1" s="243"/>
      <c r="D1" s="4"/>
      <c r="E1" s="5"/>
      <c r="F1" s="6"/>
      <c r="G1" s="7"/>
      <c r="H1" s="8"/>
      <c r="I1" s="9"/>
      <c r="K1" s="5"/>
      <c r="N1" s="8" t="s">
        <v>579</v>
      </c>
      <c r="O1" s="5">
        <v>1</v>
      </c>
    </row>
    <row r="2" spans="1:15" s="10" customFormat="1" ht="30" customHeight="1">
      <c r="A2" s="523" t="s">
        <v>1219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5"/>
    </row>
    <row r="3" spans="1:15" s="10" customFormat="1" ht="13.5" customHeight="1">
      <c r="A3" s="281"/>
      <c r="B3" s="30" t="s">
        <v>1217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3"/>
    </row>
    <row r="4" spans="1:15" s="10" customFormat="1" ht="15.95" customHeight="1">
      <c r="A4" s="536" t="s">
        <v>6</v>
      </c>
      <c r="B4" s="539" t="s">
        <v>33</v>
      </c>
      <c r="C4" s="542" t="s">
        <v>8</v>
      </c>
      <c r="D4" s="526" t="s">
        <v>1213</v>
      </c>
      <c r="E4" s="527"/>
      <c r="F4" s="527"/>
      <c r="G4" s="527"/>
      <c r="H4" s="527"/>
      <c r="I4" s="528"/>
      <c r="J4" s="526" t="s">
        <v>1214</v>
      </c>
      <c r="K4" s="527"/>
      <c r="L4" s="532"/>
      <c r="M4" s="534" t="s">
        <v>1215</v>
      </c>
      <c r="N4" s="527"/>
      <c r="O4" s="528"/>
    </row>
    <row r="5" spans="1:15" s="10" customFormat="1" ht="15.95" customHeight="1">
      <c r="A5" s="537"/>
      <c r="B5" s="540"/>
      <c r="C5" s="543"/>
      <c r="D5" s="529"/>
      <c r="E5" s="530"/>
      <c r="F5" s="530"/>
      <c r="G5" s="530"/>
      <c r="H5" s="530"/>
      <c r="I5" s="531"/>
      <c r="J5" s="529"/>
      <c r="K5" s="530"/>
      <c r="L5" s="533"/>
      <c r="M5" s="535"/>
      <c r="N5" s="530"/>
      <c r="O5" s="531"/>
    </row>
    <row r="6" spans="1:15" s="3" customFormat="1" ht="15.95" customHeight="1">
      <c r="A6" s="538"/>
      <c r="B6" s="541"/>
      <c r="C6" s="544"/>
      <c r="D6" s="356" t="s">
        <v>4</v>
      </c>
      <c r="E6" s="304" t="s">
        <v>5</v>
      </c>
      <c r="F6" s="305"/>
      <c r="G6" s="306"/>
      <c r="H6" s="545"/>
      <c r="I6" s="546"/>
      <c r="J6" s="341" t="s">
        <v>4</v>
      </c>
      <c r="K6" s="304" t="s">
        <v>5</v>
      </c>
      <c r="L6" s="307"/>
      <c r="M6" s="308" t="s">
        <v>4</v>
      </c>
      <c r="N6" s="304" t="s">
        <v>5</v>
      </c>
      <c r="O6" s="342"/>
    </row>
    <row r="7" spans="1:15" s="16" customFormat="1" ht="11.1" customHeight="1">
      <c r="A7" s="11"/>
      <c r="B7" s="12"/>
      <c r="C7" s="244"/>
      <c r="D7" s="357"/>
      <c r="E7" s="13"/>
      <c r="F7" s="14"/>
      <c r="G7" s="15"/>
      <c r="I7" s="358"/>
      <c r="J7" s="343"/>
      <c r="K7" s="13"/>
      <c r="M7" s="234"/>
      <c r="N7" s="12"/>
      <c r="O7" s="344"/>
    </row>
    <row r="8" spans="1:15" s="16" customFormat="1" ht="11.1" customHeight="1">
      <c r="A8" s="385"/>
      <c r="B8" s="386"/>
      <c r="C8" s="244"/>
      <c r="D8" s="357"/>
      <c r="E8" s="13"/>
      <c r="F8" s="14"/>
      <c r="G8" s="15"/>
      <c r="I8" s="358"/>
      <c r="J8" s="343"/>
      <c r="K8" s="13"/>
      <c r="M8" s="234"/>
      <c r="N8" s="12"/>
      <c r="O8" s="344"/>
    </row>
    <row r="9" spans="1:15" s="16" customFormat="1" ht="11.1" customHeight="1">
      <c r="A9" s="387" t="s">
        <v>1116</v>
      </c>
      <c r="B9" s="388" t="s">
        <v>886</v>
      </c>
      <c r="C9" s="245"/>
      <c r="D9" s="359"/>
      <c r="E9" s="390"/>
      <c r="F9" s="17"/>
      <c r="G9" s="18"/>
      <c r="H9" s="19"/>
      <c r="I9" s="360"/>
      <c r="J9" s="343"/>
      <c r="K9" s="13"/>
      <c r="M9" s="234"/>
      <c r="N9" s="12"/>
      <c r="O9" s="344"/>
    </row>
    <row r="10" spans="1:15" s="16" customFormat="1" ht="11.1" customHeight="1">
      <c r="A10" s="11"/>
      <c r="B10" s="12"/>
      <c r="C10" s="244"/>
      <c r="D10" s="357"/>
      <c r="E10" s="13"/>
      <c r="F10" s="14"/>
      <c r="G10" s="15"/>
      <c r="I10" s="358"/>
      <c r="J10" s="337"/>
      <c r="K10" s="325"/>
      <c r="L10" s="239"/>
      <c r="M10" s="237"/>
      <c r="N10" s="251"/>
      <c r="O10" s="338"/>
    </row>
    <row r="11" spans="1:15" s="16" customFormat="1" ht="11.1" customHeight="1">
      <c r="A11" s="385"/>
      <c r="B11" s="386"/>
      <c r="C11" s="244"/>
      <c r="D11" s="357"/>
      <c r="E11" s="13"/>
      <c r="F11" s="14"/>
      <c r="G11" s="15"/>
      <c r="I11" s="358"/>
      <c r="J11" s="333"/>
      <c r="K11" s="24"/>
      <c r="L11" s="2"/>
      <c r="M11" s="236"/>
      <c r="N11" s="24"/>
      <c r="O11" s="334"/>
    </row>
    <row r="12" spans="1:15" s="16" customFormat="1" ht="11.1" customHeight="1">
      <c r="A12" s="387"/>
      <c r="B12" s="388" t="s">
        <v>747</v>
      </c>
      <c r="C12" s="245"/>
      <c r="D12" s="389"/>
      <c r="E12" s="390"/>
      <c r="F12" s="17"/>
      <c r="G12" s="18"/>
      <c r="H12" s="19"/>
      <c r="I12" s="360"/>
      <c r="J12" s="339"/>
      <c r="K12" s="22"/>
      <c r="L12" s="329"/>
      <c r="M12" s="330"/>
      <c r="N12" s="328"/>
      <c r="O12" s="340"/>
    </row>
    <row r="13" spans="1:15" s="16" customFormat="1" ht="11.1" customHeight="1">
      <c r="A13" s="11"/>
      <c r="B13" s="12"/>
      <c r="C13" s="244"/>
      <c r="D13" s="357"/>
      <c r="E13" s="13"/>
      <c r="F13" s="14"/>
      <c r="G13" s="15"/>
      <c r="I13" s="358"/>
      <c r="J13" s="337"/>
      <c r="K13" s="325"/>
      <c r="L13" s="421"/>
      <c r="M13" s="237"/>
      <c r="N13" s="251"/>
      <c r="O13" s="423"/>
    </row>
    <row r="14" spans="1:15" s="16" customFormat="1" ht="11.1" customHeight="1">
      <c r="A14" s="385"/>
      <c r="B14" s="386"/>
      <c r="C14" s="244"/>
      <c r="D14" s="357"/>
      <c r="E14" s="13"/>
      <c r="F14" s="14"/>
      <c r="G14" s="15"/>
      <c r="I14" s="358"/>
      <c r="J14" s="333"/>
      <c r="K14" s="24"/>
      <c r="M14" s="236"/>
      <c r="N14" s="24"/>
      <c r="O14" s="344"/>
    </row>
    <row r="15" spans="1:15" s="16" customFormat="1" ht="11.1" customHeight="1">
      <c r="A15" s="387"/>
      <c r="B15" s="388" t="s">
        <v>748</v>
      </c>
      <c r="C15" s="245" t="s">
        <v>769</v>
      </c>
      <c r="D15" s="389">
        <v>1398</v>
      </c>
      <c r="E15" s="390" t="s">
        <v>2</v>
      </c>
      <c r="F15" s="17"/>
      <c r="G15" s="18"/>
      <c r="H15" s="19"/>
      <c r="I15" s="360"/>
      <c r="J15" s="339">
        <v>585</v>
      </c>
      <c r="K15" s="22" t="s">
        <v>1220</v>
      </c>
      <c r="L15" s="422"/>
      <c r="M15" s="330">
        <v>813</v>
      </c>
      <c r="N15" s="328" t="s">
        <v>1220</v>
      </c>
      <c r="O15" s="424"/>
    </row>
    <row r="16" spans="1:15" s="16" customFormat="1" ht="11.1" customHeight="1">
      <c r="A16" s="11"/>
      <c r="B16" s="12"/>
      <c r="C16" s="244"/>
      <c r="D16" s="357"/>
      <c r="E16" s="13"/>
      <c r="F16" s="14"/>
      <c r="G16" s="15"/>
      <c r="I16" s="358"/>
      <c r="J16" s="337"/>
      <c r="K16" s="325"/>
      <c r="L16" s="421"/>
      <c r="M16" s="237"/>
      <c r="N16" s="251"/>
      <c r="O16" s="423"/>
    </row>
    <row r="17" spans="1:15" s="16" customFormat="1" ht="11.1" customHeight="1">
      <c r="A17" s="385"/>
      <c r="B17" s="386"/>
      <c r="C17" s="244"/>
      <c r="D17" s="357"/>
      <c r="E17" s="13"/>
      <c r="F17" s="14"/>
      <c r="G17" s="15"/>
      <c r="I17" s="358"/>
      <c r="J17" s="333"/>
      <c r="K17" s="24"/>
      <c r="M17" s="236"/>
      <c r="N17" s="24"/>
      <c r="O17" s="344"/>
    </row>
    <row r="18" spans="1:15" s="16" customFormat="1" ht="11.1" customHeight="1">
      <c r="A18" s="387"/>
      <c r="B18" s="388" t="s">
        <v>842</v>
      </c>
      <c r="C18" s="245" t="s">
        <v>843</v>
      </c>
      <c r="D18" s="389">
        <v>122</v>
      </c>
      <c r="E18" s="390" t="s">
        <v>2</v>
      </c>
      <c r="F18" s="17"/>
      <c r="G18" s="18"/>
      <c r="H18" s="19"/>
      <c r="I18" s="360"/>
      <c r="J18" s="339">
        <v>46</v>
      </c>
      <c r="K18" s="22" t="s">
        <v>1220</v>
      </c>
      <c r="L18" s="422"/>
      <c r="M18" s="330">
        <v>76</v>
      </c>
      <c r="N18" s="328" t="s">
        <v>1220</v>
      </c>
      <c r="O18" s="424"/>
    </row>
    <row r="19" spans="1:15" s="16" customFormat="1" ht="11.1" customHeight="1">
      <c r="A19" s="11"/>
      <c r="B19" s="12"/>
      <c r="C19" s="244"/>
      <c r="D19" s="357"/>
      <c r="E19" s="13"/>
      <c r="F19" s="14"/>
      <c r="G19" s="15"/>
      <c r="I19" s="358"/>
      <c r="J19" s="333"/>
      <c r="K19" s="325"/>
      <c r="L19" s="239"/>
      <c r="M19" s="236"/>
      <c r="N19" s="251"/>
      <c r="O19" s="423"/>
    </row>
    <row r="20" spans="1:15" s="16" customFormat="1" ht="11.1" customHeight="1">
      <c r="A20" s="385"/>
      <c r="B20" s="386"/>
      <c r="C20" s="244"/>
      <c r="D20" s="357"/>
      <c r="E20" s="13"/>
      <c r="F20" s="14"/>
      <c r="G20" s="15"/>
      <c r="I20" s="358"/>
      <c r="J20" s="333"/>
      <c r="K20" s="24"/>
      <c r="L20" s="2"/>
      <c r="M20" s="236"/>
      <c r="N20" s="24"/>
      <c r="O20" s="344"/>
    </row>
    <row r="21" spans="1:15" s="16" customFormat="1" ht="11.1" customHeight="1">
      <c r="A21" s="387"/>
      <c r="B21" s="388" t="s">
        <v>713</v>
      </c>
      <c r="C21" s="245"/>
      <c r="D21" s="389"/>
      <c r="E21" s="390"/>
      <c r="F21" s="17"/>
      <c r="G21" s="18"/>
      <c r="H21" s="19"/>
      <c r="I21" s="360"/>
      <c r="J21" s="335"/>
      <c r="K21" s="22"/>
      <c r="L21" s="329"/>
      <c r="M21" s="250"/>
      <c r="N21" s="328"/>
      <c r="O21" s="424"/>
    </row>
    <row r="22" spans="1:15" s="16" customFormat="1" ht="11.1" customHeight="1">
      <c r="A22" s="11"/>
      <c r="B22" s="12"/>
      <c r="C22" s="244"/>
      <c r="D22" s="357"/>
      <c r="E22" s="13"/>
      <c r="F22" s="14"/>
      <c r="G22" s="15"/>
      <c r="I22" s="358"/>
      <c r="J22" s="337"/>
      <c r="K22" s="325"/>
      <c r="L22" s="421"/>
      <c r="M22" s="237"/>
      <c r="N22" s="251"/>
      <c r="O22" s="423"/>
    </row>
    <row r="23" spans="1:15" s="16" customFormat="1" ht="11.1" customHeight="1">
      <c r="A23" s="385"/>
      <c r="B23" s="386"/>
      <c r="C23" s="244"/>
      <c r="D23" s="357"/>
      <c r="E23" s="13"/>
      <c r="F23" s="14"/>
      <c r="G23" s="15"/>
      <c r="I23" s="358"/>
      <c r="J23" s="333"/>
      <c r="K23" s="24"/>
      <c r="M23" s="236"/>
      <c r="N23" s="24"/>
      <c r="O23" s="344"/>
    </row>
    <row r="24" spans="1:15" s="16" customFormat="1" ht="11.1" customHeight="1">
      <c r="A24" s="387"/>
      <c r="B24" s="388" t="s">
        <v>887</v>
      </c>
      <c r="C24" s="245" t="s">
        <v>891</v>
      </c>
      <c r="D24" s="389">
        <v>79</v>
      </c>
      <c r="E24" s="390" t="s">
        <v>740</v>
      </c>
      <c r="F24" s="17"/>
      <c r="G24" s="18"/>
      <c r="H24" s="19"/>
      <c r="I24" s="360"/>
      <c r="J24" s="335">
        <v>46</v>
      </c>
      <c r="K24" s="22" t="s">
        <v>465</v>
      </c>
      <c r="L24" s="422"/>
      <c r="M24" s="250">
        <v>33</v>
      </c>
      <c r="N24" s="328" t="s">
        <v>465</v>
      </c>
      <c r="O24" s="424"/>
    </row>
    <row r="25" spans="1:15" s="16" customFormat="1" ht="11.1" customHeight="1">
      <c r="A25" s="11"/>
      <c r="B25" s="12"/>
      <c r="C25" s="244"/>
      <c r="D25" s="357"/>
      <c r="E25" s="13"/>
      <c r="F25" s="14"/>
      <c r="G25" s="15"/>
      <c r="I25" s="358"/>
      <c r="J25" s="337"/>
      <c r="K25" s="325"/>
      <c r="L25" s="421"/>
      <c r="M25" s="237"/>
      <c r="N25" s="251"/>
      <c r="O25" s="423"/>
    </row>
    <row r="26" spans="1:15" s="16" customFormat="1" ht="11.1" customHeight="1">
      <c r="A26" s="385"/>
      <c r="B26" s="386"/>
      <c r="C26" s="244"/>
      <c r="D26" s="357"/>
      <c r="E26" s="13"/>
      <c r="F26" s="14"/>
      <c r="G26" s="15"/>
      <c r="I26" s="358"/>
      <c r="J26" s="333"/>
      <c r="K26" s="24"/>
      <c r="M26" s="236"/>
      <c r="N26" s="24"/>
      <c r="O26" s="344"/>
    </row>
    <row r="27" spans="1:15" s="16" customFormat="1" ht="11.1" customHeight="1">
      <c r="A27" s="387"/>
      <c r="B27" s="388" t="s">
        <v>888</v>
      </c>
      <c r="C27" s="245" t="s">
        <v>892</v>
      </c>
      <c r="D27" s="389">
        <v>40</v>
      </c>
      <c r="E27" s="390" t="s">
        <v>740</v>
      </c>
      <c r="F27" s="17"/>
      <c r="G27" s="18"/>
      <c r="H27" s="19"/>
      <c r="I27" s="360"/>
      <c r="J27" s="335">
        <v>16</v>
      </c>
      <c r="K27" s="22" t="s">
        <v>465</v>
      </c>
      <c r="L27" s="422"/>
      <c r="M27" s="250">
        <v>24</v>
      </c>
      <c r="N27" s="328" t="s">
        <v>465</v>
      </c>
      <c r="O27" s="424"/>
    </row>
    <row r="28" spans="1:15" s="16" customFormat="1" ht="11.1" customHeight="1">
      <c r="A28" s="11"/>
      <c r="B28" s="12"/>
      <c r="C28" s="244"/>
      <c r="D28" s="357"/>
      <c r="E28" s="13"/>
      <c r="F28" s="14"/>
      <c r="G28" s="15"/>
      <c r="I28" s="358"/>
      <c r="J28" s="337"/>
      <c r="K28" s="325"/>
      <c r="L28" s="421"/>
      <c r="M28" s="237"/>
      <c r="N28" s="251"/>
      <c r="O28" s="423"/>
    </row>
    <row r="29" spans="1:15" s="16" customFormat="1" ht="11.1" customHeight="1">
      <c r="A29" s="385"/>
      <c r="B29" s="386"/>
      <c r="C29" s="244"/>
      <c r="D29" s="357"/>
      <c r="E29" s="13"/>
      <c r="F29" s="14"/>
      <c r="G29" s="15"/>
      <c r="I29" s="358"/>
      <c r="J29" s="333"/>
      <c r="K29" s="24"/>
      <c r="M29" s="236"/>
      <c r="N29" s="24"/>
      <c r="O29" s="344"/>
    </row>
    <row r="30" spans="1:15" s="16" customFormat="1" ht="11.1" customHeight="1">
      <c r="A30" s="387"/>
      <c r="B30" s="388" t="s">
        <v>889</v>
      </c>
      <c r="C30" s="245" t="s">
        <v>891</v>
      </c>
      <c r="D30" s="389">
        <v>21</v>
      </c>
      <c r="E30" s="390" t="s">
        <v>740</v>
      </c>
      <c r="F30" s="17"/>
      <c r="G30" s="18"/>
      <c r="H30" s="19"/>
      <c r="I30" s="360"/>
      <c r="J30" s="335">
        <v>6</v>
      </c>
      <c r="K30" s="22" t="s">
        <v>465</v>
      </c>
      <c r="L30" s="422"/>
      <c r="M30" s="250">
        <v>15</v>
      </c>
      <c r="N30" s="328" t="s">
        <v>465</v>
      </c>
      <c r="O30" s="424"/>
    </row>
    <row r="31" spans="1:15" s="16" customFormat="1" ht="11.1" customHeight="1">
      <c r="A31" s="11"/>
      <c r="B31" s="12"/>
      <c r="C31" s="244"/>
      <c r="D31" s="357"/>
      <c r="E31" s="13"/>
      <c r="F31" s="14"/>
      <c r="G31" s="15"/>
      <c r="I31" s="358"/>
      <c r="J31" s="337"/>
      <c r="K31" s="325"/>
      <c r="L31" s="421"/>
      <c r="M31" s="237"/>
      <c r="N31" s="251"/>
      <c r="O31" s="423"/>
    </row>
    <row r="32" spans="1:15" s="16" customFormat="1" ht="11.1" customHeight="1">
      <c r="A32" s="385"/>
      <c r="B32" s="386"/>
      <c r="C32" s="244"/>
      <c r="D32" s="357"/>
      <c r="E32" s="13"/>
      <c r="F32" s="14"/>
      <c r="G32" s="15"/>
      <c r="I32" s="358"/>
      <c r="J32" s="333"/>
      <c r="K32" s="24"/>
      <c r="M32" s="236"/>
      <c r="N32" s="24"/>
      <c r="O32" s="344"/>
    </row>
    <row r="33" spans="1:15" s="16" customFormat="1" ht="11.1" customHeight="1">
      <c r="A33" s="387"/>
      <c r="B33" s="388" t="s">
        <v>890</v>
      </c>
      <c r="C33" s="245" t="s">
        <v>892</v>
      </c>
      <c r="D33" s="389">
        <v>10</v>
      </c>
      <c r="E33" s="390" t="s">
        <v>740</v>
      </c>
      <c r="F33" s="17"/>
      <c r="G33" s="18"/>
      <c r="H33" s="19"/>
      <c r="I33" s="360"/>
      <c r="J33" s="335">
        <v>6</v>
      </c>
      <c r="K33" s="22" t="s">
        <v>465</v>
      </c>
      <c r="L33" s="422"/>
      <c r="M33" s="240">
        <v>4</v>
      </c>
      <c r="N33" s="328" t="s">
        <v>465</v>
      </c>
      <c r="O33" s="424"/>
    </row>
    <row r="34" spans="1:15" s="16" customFormat="1" ht="11.1" customHeight="1">
      <c r="A34" s="11"/>
      <c r="B34" s="12"/>
      <c r="C34" s="244"/>
      <c r="D34" s="357"/>
      <c r="E34" s="13"/>
      <c r="F34" s="14"/>
      <c r="G34" s="15"/>
      <c r="I34" s="358"/>
      <c r="J34" s="337"/>
      <c r="K34" s="325"/>
      <c r="L34" s="421"/>
      <c r="M34" s="237"/>
      <c r="N34" s="251"/>
      <c r="O34" s="423"/>
    </row>
    <row r="35" spans="1:15" s="16" customFormat="1" ht="11.1" customHeight="1">
      <c r="A35" s="385"/>
      <c r="B35" s="386"/>
      <c r="C35" s="244"/>
      <c r="D35" s="357"/>
      <c r="E35" s="13"/>
      <c r="F35" s="14"/>
      <c r="G35" s="15"/>
      <c r="I35" s="358"/>
      <c r="J35" s="333"/>
      <c r="K35" s="24"/>
      <c r="M35" s="236"/>
      <c r="N35" s="24"/>
      <c r="O35" s="344"/>
    </row>
    <row r="36" spans="1:15" s="16" customFormat="1" ht="11.1" customHeight="1">
      <c r="A36" s="387"/>
      <c r="B36" s="388" t="s">
        <v>898</v>
      </c>
      <c r="C36" s="245" t="s">
        <v>899</v>
      </c>
      <c r="D36" s="389">
        <v>28</v>
      </c>
      <c r="E36" s="390" t="s">
        <v>740</v>
      </c>
      <c r="F36" s="17"/>
      <c r="G36" s="18"/>
      <c r="H36" s="19"/>
      <c r="I36" s="360"/>
      <c r="J36" s="335">
        <v>28</v>
      </c>
      <c r="K36" s="22" t="s">
        <v>465</v>
      </c>
      <c r="L36" s="422"/>
      <c r="M36" s="240"/>
      <c r="N36" s="328"/>
      <c r="O36" s="424"/>
    </row>
    <row r="37" spans="1:15" s="16" customFormat="1" ht="11.1" customHeight="1">
      <c r="A37" s="11"/>
      <c r="B37" s="12"/>
      <c r="C37" s="244"/>
      <c r="D37" s="357"/>
      <c r="E37" s="13"/>
      <c r="F37" s="14"/>
      <c r="G37" s="15"/>
      <c r="I37" s="358"/>
      <c r="J37" s="346"/>
      <c r="K37" s="325"/>
      <c r="L37" s="421"/>
      <c r="M37" s="237"/>
      <c r="N37" s="251"/>
      <c r="O37" s="423"/>
    </row>
    <row r="38" spans="1:15" s="16" customFormat="1" ht="11.1" customHeight="1">
      <c r="A38" s="385"/>
      <c r="B38" s="386"/>
      <c r="C38" s="244"/>
      <c r="D38" s="357"/>
      <c r="E38" s="13"/>
      <c r="F38" s="14"/>
      <c r="G38" s="15"/>
      <c r="I38" s="358"/>
      <c r="J38" s="347"/>
      <c r="K38" s="24"/>
      <c r="M38" s="236"/>
      <c r="N38" s="24"/>
      <c r="O38" s="344"/>
    </row>
    <row r="39" spans="1:15" s="16" customFormat="1" ht="11.1" customHeight="1">
      <c r="A39" s="387"/>
      <c r="B39" s="388" t="s">
        <v>893</v>
      </c>
      <c r="C39" s="245" t="s">
        <v>894</v>
      </c>
      <c r="D39" s="389">
        <v>1</v>
      </c>
      <c r="E39" s="390" t="s">
        <v>636</v>
      </c>
      <c r="F39" s="17"/>
      <c r="G39" s="18"/>
      <c r="H39" s="19"/>
      <c r="I39" s="360"/>
      <c r="J39" s="348"/>
      <c r="K39" s="22"/>
      <c r="L39" s="422"/>
      <c r="M39" s="240">
        <v>1</v>
      </c>
      <c r="N39" s="328" t="s">
        <v>1216</v>
      </c>
      <c r="O39" s="424"/>
    </row>
    <row r="40" spans="1:15" s="16" customFormat="1" ht="11.1" customHeight="1">
      <c r="A40" s="11"/>
      <c r="B40" s="12"/>
      <c r="C40" s="244"/>
      <c r="D40" s="357"/>
      <c r="E40" s="13"/>
      <c r="F40" s="14"/>
      <c r="G40" s="15"/>
      <c r="I40" s="358"/>
      <c r="J40" s="346"/>
      <c r="K40" s="325"/>
      <c r="L40" s="421"/>
      <c r="M40" s="237"/>
      <c r="N40" s="251"/>
      <c r="O40" s="423"/>
    </row>
    <row r="41" spans="1:15" s="16" customFormat="1" ht="11.1" customHeight="1">
      <c r="A41" s="385"/>
      <c r="B41" s="386"/>
      <c r="C41" s="244"/>
      <c r="D41" s="357"/>
      <c r="E41" s="13"/>
      <c r="F41" s="14"/>
      <c r="G41" s="15"/>
      <c r="I41" s="358"/>
      <c r="J41" s="347"/>
      <c r="K41" s="24"/>
      <c r="M41" s="236"/>
      <c r="N41" s="24"/>
      <c r="O41" s="344"/>
    </row>
    <row r="42" spans="1:15" s="16" customFormat="1" ht="11.1" customHeight="1">
      <c r="A42" s="387"/>
      <c r="B42" s="388" t="s">
        <v>893</v>
      </c>
      <c r="C42" s="245" t="s">
        <v>895</v>
      </c>
      <c r="D42" s="389">
        <v>1</v>
      </c>
      <c r="E42" s="390" t="s">
        <v>636</v>
      </c>
      <c r="F42" s="17"/>
      <c r="G42" s="18"/>
      <c r="H42" s="19"/>
      <c r="I42" s="360"/>
      <c r="J42" s="348"/>
      <c r="K42" s="22"/>
      <c r="L42" s="422"/>
      <c r="M42" s="240">
        <v>1</v>
      </c>
      <c r="N42" s="328" t="s">
        <v>1216</v>
      </c>
      <c r="O42" s="424"/>
    </row>
    <row r="43" spans="1:15" s="16" customFormat="1" ht="11.1" customHeight="1">
      <c r="A43" s="11"/>
      <c r="B43" s="12"/>
      <c r="C43" s="244"/>
      <c r="D43" s="357"/>
      <c r="E43" s="13"/>
      <c r="F43" s="14"/>
      <c r="G43" s="15"/>
      <c r="I43" s="358"/>
      <c r="J43" s="346"/>
      <c r="K43" s="325"/>
      <c r="L43" s="421"/>
      <c r="M43" s="237"/>
      <c r="N43" s="251"/>
      <c r="O43" s="423"/>
    </row>
    <row r="44" spans="1:15" s="16" customFormat="1" ht="11.1" customHeight="1">
      <c r="A44" s="385"/>
      <c r="B44" s="386"/>
      <c r="C44" s="244"/>
      <c r="D44" s="357"/>
      <c r="E44" s="13"/>
      <c r="F44" s="14"/>
      <c r="G44" s="15"/>
      <c r="I44" s="358"/>
      <c r="J44" s="347"/>
      <c r="K44" s="24"/>
      <c r="M44" s="236"/>
      <c r="N44" s="24"/>
      <c r="O44" s="344"/>
    </row>
    <row r="45" spans="1:15" s="16" customFormat="1" ht="11.1" customHeight="1">
      <c r="A45" s="387"/>
      <c r="B45" s="388" t="s">
        <v>893</v>
      </c>
      <c r="C45" s="245" t="s">
        <v>896</v>
      </c>
      <c r="D45" s="389">
        <v>1</v>
      </c>
      <c r="E45" s="390" t="s">
        <v>636</v>
      </c>
      <c r="F45" s="17"/>
      <c r="G45" s="18"/>
      <c r="H45" s="19"/>
      <c r="I45" s="360"/>
      <c r="J45" s="348"/>
      <c r="K45" s="22"/>
      <c r="L45" s="422"/>
      <c r="M45" s="240">
        <v>1</v>
      </c>
      <c r="N45" s="328" t="s">
        <v>1216</v>
      </c>
      <c r="O45" s="424"/>
    </row>
    <row r="46" spans="1:15" s="16" customFormat="1" ht="11.1" customHeight="1">
      <c r="A46" s="11"/>
      <c r="B46" s="12"/>
      <c r="C46" s="244"/>
      <c r="D46" s="357"/>
      <c r="E46" s="13"/>
      <c r="F46" s="14"/>
      <c r="G46" s="15"/>
      <c r="I46" s="358"/>
      <c r="J46" s="346"/>
      <c r="K46" s="325"/>
      <c r="L46" s="421"/>
      <c r="M46" s="237"/>
      <c r="N46" s="251"/>
      <c r="O46" s="423"/>
    </row>
    <row r="47" spans="1:15" s="16" customFormat="1" ht="11.1" customHeight="1">
      <c r="A47" s="385"/>
      <c r="B47" s="386"/>
      <c r="C47" s="244"/>
      <c r="D47" s="357"/>
      <c r="E47" s="13"/>
      <c r="F47" s="14"/>
      <c r="G47" s="15"/>
      <c r="I47" s="358"/>
      <c r="J47" s="347"/>
      <c r="K47" s="24"/>
      <c r="M47" s="236"/>
      <c r="N47" s="24"/>
      <c r="O47" s="344"/>
    </row>
    <row r="48" spans="1:15" s="16" customFormat="1" ht="11.1" customHeight="1">
      <c r="A48" s="387"/>
      <c r="B48" s="388" t="s">
        <v>893</v>
      </c>
      <c r="C48" s="245" t="s">
        <v>897</v>
      </c>
      <c r="D48" s="389">
        <v>1</v>
      </c>
      <c r="E48" s="390" t="s">
        <v>636</v>
      </c>
      <c r="F48" s="17"/>
      <c r="G48" s="18"/>
      <c r="H48" s="19"/>
      <c r="I48" s="360"/>
      <c r="J48" s="348"/>
      <c r="K48" s="22"/>
      <c r="L48" s="422"/>
      <c r="M48" s="240">
        <v>1</v>
      </c>
      <c r="N48" s="328" t="s">
        <v>1216</v>
      </c>
      <c r="O48" s="424"/>
    </row>
    <row r="49" spans="1:15" s="16" customFormat="1" ht="11.1" customHeight="1">
      <c r="A49" s="11"/>
      <c r="B49" s="12"/>
      <c r="C49" s="244"/>
      <c r="D49" s="357"/>
      <c r="E49" s="13"/>
      <c r="F49" s="14"/>
      <c r="G49" s="15"/>
      <c r="I49" s="358"/>
      <c r="J49" s="346"/>
      <c r="K49" s="325"/>
      <c r="L49" s="421"/>
      <c r="M49" s="237"/>
      <c r="N49" s="251"/>
      <c r="O49" s="423"/>
    </row>
    <row r="50" spans="1:15" s="16" customFormat="1" ht="11.1" customHeight="1">
      <c r="A50" s="385"/>
      <c r="B50" s="386"/>
      <c r="C50" s="244"/>
      <c r="D50" s="357"/>
      <c r="E50" s="13"/>
      <c r="F50" s="14"/>
      <c r="G50" s="15"/>
      <c r="I50" s="358"/>
      <c r="J50" s="347"/>
      <c r="K50" s="24"/>
      <c r="M50" s="236"/>
      <c r="N50" s="24"/>
      <c r="O50" s="344"/>
    </row>
    <row r="51" spans="1:15" s="16" customFormat="1" ht="11.1" customHeight="1">
      <c r="A51" s="387"/>
      <c r="B51" s="388" t="s">
        <v>893</v>
      </c>
      <c r="C51" s="245" t="s">
        <v>900</v>
      </c>
      <c r="D51" s="389">
        <v>1</v>
      </c>
      <c r="E51" s="390" t="s">
        <v>636</v>
      </c>
      <c r="F51" s="17"/>
      <c r="G51" s="18"/>
      <c r="H51" s="19"/>
      <c r="I51" s="360"/>
      <c r="J51" s="348">
        <v>1</v>
      </c>
      <c r="K51" s="22" t="s">
        <v>1216</v>
      </c>
      <c r="L51" s="422"/>
      <c r="M51" s="240"/>
      <c r="N51" s="328"/>
      <c r="O51" s="424"/>
    </row>
    <row r="52" spans="1:15" s="16" customFormat="1" ht="11.1" customHeight="1">
      <c r="A52" s="11"/>
      <c r="B52" s="12"/>
      <c r="C52" s="244"/>
      <c r="D52" s="357"/>
      <c r="E52" s="13"/>
      <c r="F52" s="14"/>
      <c r="G52" s="15"/>
      <c r="I52" s="358"/>
      <c r="J52" s="346"/>
      <c r="K52" s="325"/>
      <c r="L52" s="421"/>
      <c r="M52" s="237"/>
      <c r="N52" s="251"/>
      <c r="O52" s="423"/>
    </row>
    <row r="53" spans="1:15" s="16" customFormat="1" ht="11.1" customHeight="1">
      <c r="A53" s="385"/>
      <c r="B53" s="386"/>
      <c r="C53" s="244"/>
      <c r="D53" s="357"/>
      <c r="E53" s="13"/>
      <c r="F53" s="14"/>
      <c r="G53" s="15"/>
      <c r="I53" s="358"/>
      <c r="J53" s="347"/>
      <c r="K53" s="24"/>
      <c r="M53" s="236"/>
      <c r="N53" s="24"/>
      <c r="O53" s="344"/>
    </row>
    <row r="54" spans="1:15" s="16" customFormat="1" ht="11.1" customHeight="1">
      <c r="A54" s="387"/>
      <c r="B54" s="388" t="s">
        <v>893</v>
      </c>
      <c r="C54" s="245" t="s">
        <v>614</v>
      </c>
      <c r="D54" s="389">
        <v>1</v>
      </c>
      <c r="E54" s="390" t="s">
        <v>636</v>
      </c>
      <c r="F54" s="17"/>
      <c r="G54" s="18"/>
      <c r="H54" s="19"/>
      <c r="I54" s="360"/>
      <c r="J54" s="348">
        <v>1</v>
      </c>
      <c r="K54" s="22" t="s">
        <v>1216</v>
      </c>
      <c r="L54" s="422"/>
      <c r="M54" s="240"/>
      <c r="N54" s="328"/>
      <c r="O54" s="424"/>
    </row>
    <row r="55" spans="1:15" s="16" customFormat="1" ht="11.1" customHeight="1">
      <c r="A55" s="11"/>
      <c r="B55" s="12"/>
      <c r="C55" s="244"/>
      <c r="D55" s="357"/>
      <c r="E55" s="13"/>
      <c r="F55" s="14"/>
      <c r="G55" s="15"/>
      <c r="I55" s="358"/>
      <c r="J55" s="346"/>
      <c r="K55" s="325"/>
      <c r="L55" s="421"/>
      <c r="M55" s="237"/>
      <c r="N55" s="251"/>
      <c r="O55" s="423"/>
    </row>
    <row r="56" spans="1:15" s="16" customFormat="1" ht="11.1" customHeight="1">
      <c r="A56" s="385"/>
      <c r="B56" s="386"/>
      <c r="C56" s="244"/>
      <c r="D56" s="357"/>
      <c r="E56" s="13"/>
      <c r="F56" s="14"/>
      <c r="G56" s="15"/>
      <c r="I56" s="358"/>
      <c r="J56" s="347"/>
      <c r="K56" s="24"/>
      <c r="M56" s="236"/>
      <c r="N56" s="24"/>
      <c r="O56" s="344"/>
    </row>
    <row r="57" spans="1:15" s="16" customFormat="1" ht="11.1" customHeight="1">
      <c r="A57" s="387"/>
      <c r="B57" s="388" t="s">
        <v>893</v>
      </c>
      <c r="C57" s="245" t="s">
        <v>901</v>
      </c>
      <c r="D57" s="389">
        <v>1</v>
      </c>
      <c r="E57" s="390" t="s">
        <v>636</v>
      </c>
      <c r="F57" s="17"/>
      <c r="G57" s="18"/>
      <c r="H57" s="19"/>
      <c r="I57" s="360"/>
      <c r="J57" s="348">
        <v>1</v>
      </c>
      <c r="K57" s="22" t="s">
        <v>1216</v>
      </c>
      <c r="L57" s="422"/>
      <c r="M57" s="240"/>
      <c r="N57" s="328"/>
      <c r="O57" s="424"/>
    </row>
    <row r="58" spans="1:15" s="16" customFormat="1" ht="11.1" customHeight="1">
      <c r="A58" s="11"/>
      <c r="B58" s="12"/>
      <c r="C58" s="244"/>
      <c r="D58" s="357"/>
      <c r="E58" s="13"/>
      <c r="F58" s="14"/>
      <c r="G58" s="15"/>
      <c r="I58" s="358"/>
      <c r="J58" s="346"/>
      <c r="K58" s="325"/>
      <c r="L58" s="421"/>
      <c r="M58" s="237"/>
      <c r="N58" s="251"/>
      <c r="O58" s="423"/>
    </row>
    <row r="59" spans="1:15" s="16" customFormat="1" ht="11.1" customHeight="1">
      <c r="A59" s="385"/>
      <c r="B59" s="386"/>
      <c r="C59" s="244"/>
      <c r="D59" s="357"/>
      <c r="E59" s="13"/>
      <c r="F59" s="14"/>
      <c r="G59" s="15"/>
      <c r="I59" s="358"/>
      <c r="J59" s="347"/>
      <c r="K59" s="24"/>
      <c r="M59" s="236"/>
      <c r="N59" s="24"/>
      <c r="O59" s="344"/>
    </row>
    <row r="60" spans="1:15" s="16" customFormat="1" ht="11.1" customHeight="1">
      <c r="A60" s="387"/>
      <c r="B60" s="388" t="s">
        <v>893</v>
      </c>
      <c r="C60" s="245" t="s">
        <v>902</v>
      </c>
      <c r="D60" s="389">
        <v>1</v>
      </c>
      <c r="E60" s="390" t="s">
        <v>636</v>
      </c>
      <c r="F60" s="17"/>
      <c r="G60" s="18"/>
      <c r="H60" s="19"/>
      <c r="I60" s="360"/>
      <c r="J60" s="348">
        <v>1</v>
      </c>
      <c r="K60" s="22" t="s">
        <v>1216</v>
      </c>
      <c r="L60" s="422"/>
      <c r="M60" s="240"/>
      <c r="N60" s="328"/>
      <c r="O60" s="424"/>
    </row>
    <row r="61" spans="1:15" s="16" customFormat="1" ht="11.1" customHeight="1">
      <c r="A61" s="11"/>
      <c r="B61" s="12"/>
      <c r="C61" s="244"/>
      <c r="D61" s="357"/>
      <c r="E61" s="13"/>
      <c r="F61" s="14"/>
      <c r="G61" s="15"/>
      <c r="I61" s="358"/>
      <c r="J61" s="346"/>
      <c r="K61" s="325"/>
      <c r="L61" s="421"/>
      <c r="M61" s="237"/>
      <c r="N61" s="251"/>
      <c r="O61" s="423"/>
    </row>
    <row r="62" spans="1:15" s="16" customFormat="1" ht="11.1" customHeight="1">
      <c r="A62" s="385"/>
      <c r="B62" s="386"/>
      <c r="C62" s="244"/>
      <c r="D62" s="357"/>
      <c r="E62" s="13"/>
      <c r="F62" s="14"/>
      <c r="G62" s="15"/>
      <c r="I62" s="358"/>
      <c r="J62" s="347"/>
      <c r="K62" s="24"/>
      <c r="M62" s="236"/>
      <c r="N62" s="24"/>
      <c r="O62" s="344"/>
    </row>
    <row r="63" spans="1:15" s="16" customFormat="1" ht="11.1" customHeight="1">
      <c r="A63" s="387"/>
      <c r="B63" s="388" t="s">
        <v>893</v>
      </c>
      <c r="C63" s="245" t="s">
        <v>615</v>
      </c>
      <c r="D63" s="389">
        <v>1</v>
      </c>
      <c r="E63" s="390" t="s">
        <v>636</v>
      </c>
      <c r="F63" s="17"/>
      <c r="G63" s="18"/>
      <c r="H63" s="19"/>
      <c r="I63" s="360"/>
      <c r="J63" s="348">
        <v>1</v>
      </c>
      <c r="K63" s="22" t="s">
        <v>1216</v>
      </c>
      <c r="L63" s="422"/>
      <c r="M63" s="240"/>
      <c r="N63" s="328"/>
      <c r="O63" s="424"/>
    </row>
    <row r="64" spans="1:15" s="16" customFormat="1" ht="11.1" customHeight="1">
      <c r="A64" s="11"/>
      <c r="B64" s="12"/>
      <c r="C64" s="244"/>
      <c r="D64" s="357"/>
      <c r="E64" s="13"/>
      <c r="F64" s="14"/>
      <c r="G64" s="15"/>
      <c r="I64" s="358"/>
      <c r="J64" s="346"/>
      <c r="K64" s="325"/>
      <c r="L64" s="421"/>
      <c r="M64" s="237"/>
      <c r="N64" s="251"/>
      <c r="O64" s="423"/>
    </row>
    <row r="65" spans="1:15" s="16" customFormat="1" ht="11.1" customHeight="1">
      <c r="A65" s="385"/>
      <c r="B65" s="386"/>
      <c r="C65" s="244"/>
      <c r="D65" s="357"/>
      <c r="E65" s="13"/>
      <c r="F65" s="14"/>
      <c r="G65" s="15"/>
      <c r="I65" s="358"/>
      <c r="J65" s="347"/>
      <c r="K65" s="24"/>
      <c r="M65" s="236"/>
      <c r="N65" s="24"/>
      <c r="O65" s="344"/>
    </row>
    <row r="66" spans="1:15" s="16" customFormat="1" ht="11.1" customHeight="1">
      <c r="A66" s="387"/>
      <c r="B66" s="388" t="s">
        <v>893</v>
      </c>
      <c r="C66" s="245" t="s">
        <v>903</v>
      </c>
      <c r="D66" s="389">
        <v>1</v>
      </c>
      <c r="E66" s="390" t="s">
        <v>636</v>
      </c>
      <c r="F66" s="17"/>
      <c r="G66" s="18"/>
      <c r="H66" s="19"/>
      <c r="I66" s="360"/>
      <c r="J66" s="348">
        <v>1</v>
      </c>
      <c r="K66" s="22" t="s">
        <v>1216</v>
      </c>
      <c r="L66" s="422"/>
      <c r="M66" s="240"/>
      <c r="N66" s="328"/>
      <c r="O66" s="424"/>
    </row>
    <row r="67" spans="1:15" s="16" customFormat="1" ht="11.1" customHeight="1">
      <c r="A67" s="11"/>
      <c r="B67" s="12"/>
      <c r="C67" s="244"/>
      <c r="D67" s="357"/>
      <c r="E67" s="13"/>
      <c r="F67" s="14"/>
      <c r="G67" s="15"/>
      <c r="I67" s="358"/>
      <c r="J67" s="346"/>
      <c r="K67" s="325"/>
      <c r="L67" s="421"/>
      <c r="M67" s="237"/>
      <c r="N67" s="251"/>
      <c r="O67" s="423"/>
    </row>
    <row r="68" spans="1:15" s="16" customFormat="1" ht="11.1" customHeight="1">
      <c r="A68" s="385"/>
      <c r="B68" s="386"/>
      <c r="C68" s="244"/>
      <c r="D68" s="357"/>
      <c r="E68" s="13"/>
      <c r="F68" s="14"/>
      <c r="G68" s="15"/>
      <c r="I68" s="358"/>
      <c r="J68" s="347"/>
      <c r="K68" s="24"/>
      <c r="M68" s="236"/>
      <c r="N68" s="24"/>
      <c r="O68" s="344"/>
    </row>
    <row r="69" spans="1:15" s="16" customFormat="1" ht="11.1" customHeight="1">
      <c r="A69" s="387"/>
      <c r="B69" s="388" t="s">
        <v>893</v>
      </c>
      <c r="C69" s="245" t="s">
        <v>904</v>
      </c>
      <c r="D69" s="389">
        <v>1</v>
      </c>
      <c r="E69" s="390" t="s">
        <v>636</v>
      </c>
      <c r="F69" s="17"/>
      <c r="G69" s="18"/>
      <c r="H69" s="19"/>
      <c r="I69" s="360"/>
      <c r="J69" s="348">
        <v>1</v>
      </c>
      <c r="K69" s="22" t="s">
        <v>1216</v>
      </c>
      <c r="L69" s="422"/>
      <c r="M69" s="240"/>
      <c r="N69" s="328"/>
      <c r="O69" s="424"/>
    </row>
    <row r="70" spans="1:15" s="16" customFormat="1" ht="11.1" customHeight="1">
      <c r="A70" s="11"/>
      <c r="B70" s="12"/>
      <c r="C70" s="244"/>
      <c r="D70" s="357"/>
      <c r="E70" s="13"/>
      <c r="F70" s="14"/>
      <c r="G70" s="15"/>
      <c r="I70" s="358"/>
      <c r="J70" s="346"/>
      <c r="K70" s="325"/>
      <c r="L70" s="421"/>
      <c r="M70" s="237"/>
      <c r="N70" s="251"/>
      <c r="O70" s="423"/>
    </row>
    <row r="71" spans="1:15" s="16" customFormat="1" ht="11.1" customHeight="1">
      <c r="A71" s="385"/>
      <c r="B71" s="386"/>
      <c r="C71" s="244"/>
      <c r="D71" s="357"/>
      <c r="E71" s="13"/>
      <c r="F71" s="14"/>
      <c r="G71" s="15"/>
      <c r="I71" s="358"/>
      <c r="J71" s="347"/>
      <c r="K71" s="24"/>
      <c r="M71" s="236"/>
      <c r="N71" s="24"/>
      <c r="O71" s="344"/>
    </row>
    <row r="72" spans="1:15" s="16" customFormat="1" ht="11.1" customHeight="1">
      <c r="A72" s="387"/>
      <c r="B72" s="388" t="s">
        <v>893</v>
      </c>
      <c r="C72" s="245" t="s">
        <v>905</v>
      </c>
      <c r="D72" s="389">
        <v>1</v>
      </c>
      <c r="E72" s="390" t="s">
        <v>636</v>
      </c>
      <c r="F72" s="17"/>
      <c r="G72" s="18"/>
      <c r="H72" s="19"/>
      <c r="I72" s="360"/>
      <c r="J72" s="348">
        <v>1</v>
      </c>
      <c r="K72" s="22" t="s">
        <v>1216</v>
      </c>
      <c r="L72" s="422"/>
      <c r="M72" s="240"/>
      <c r="N72" s="328"/>
      <c r="O72" s="424"/>
    </row>
    <row r="73" spans="1:15" s="16" customFormat="1" ht="11.1" customHeight="1">
      <c r="A73" s="11"/>
      <c r="B73" s="12"/>
      <c r="C73" s="244"/>
      <c r="D73" s="357"/>
      <c r="E73" s="13"/>
      <c r="F73" s="14"/>
      <c r="G73" s="15"/>
      <c r="I73" s="358"/>
      <c r="J73" s="346"/>
      <c r="K73" s="325"/>
      <c r="L73" s="421"/>
      <c r="M73" s="237"/>
      <c r="N73" s="251"/>
      <c r="O73" s="423"/>
    </row>
    <row r="74" spans="1:15" s="16" customFormat="1" ht="11.1" customHeight="1">
      <c r="A74" s="385"/>
      <c r="B74" s="386"/>
      <c r="C74" s="244"/>
      <c r="D74" s="357"/>
      <c r="E74" s="13"/>
      <c r="F74" s="14"/>
      <c r="G74" s="15"/>
      <c r="I74" s="358"/>
      <c r="J74" s="347"/>
      <c r="K74" s="24"/>
      <c r="M74" s="236"/>
      <c r="N74" s="24"/>
      <c r="O74" s="344"/>
    </row>
    <row r="75" spans="1:15" s="16" customFormat="1" ht="11.1" customHeight="1">
      <c r="A75" s="387"/>
      <c r="B75" s="388" t="s">
        <v>893</v>
      </c>
      <c r="C75" s="245" t="s">
        <v>906</v>
      </c>
      <c r="D75" s="389">
        <v>1</v>
      </c>
      <c r="E75" s="390" t="s">
        <v>636</v>
      </c>
      <c r="F75" s="17"/>
      <c r="G75" s="18"/>
      <c r="H75" s="19"/>
      <c r="I75" s="360"/>
      <c r="J75" s="348">
        <v>1</v>
      </c>
      <c r="K75" s="22" t="s">
        <v>1216</v>
      </c>
      <c r="L75" s="422"/>
      <c r="M75" s="240"/>
      <c r="N75" s="328"/>
      <c r="O75" s="424"/>
    </row>
    <row r="76" spans="1:15" s="16" customFormat="1" ht="11.1" customHeight="1">
      <c r="A76" s="11"/>
      <c r="B76" s="12"/>
      <c r="C76" s="244"/>
      <c r="D76" s="357"/>
      <c r="E76" s="13"/>
      <c r="F76" s="400"/>
      <c r="G76" s="401"/>
      <c r="I76" s="358"/>
      <c r="J76" s="346"/>
      <c r="K76" s="325"/>
      <c r="L76" s="239"/>
      <c r="M76" s="237"/>
      <c r="N76" s="251"/>
      <c r="O76" s="423"/>
    </row>
    <row r="77" spans="1:15" s="16" customFormat="1" ht="11.1" customHeight="1">
      <c r="A77" s="385"/>
      <c r="B77" s="386"/>
      <c r="C77" s="244"/>
      <c r="D77" s="357"/>
      <c r="E77" s="13"/>
      <c r="F77" s="400"/>
      <c r="G77" s="401"/>
      <c r="I77" s="358"/>
      <c r="J77" s="347"/>
      <c r="K77" s="24"/>
      <c r="L77" s="2"/>
      <c r="M77" s="236"/>
      <c r="N77" s="24"/>
      <c r="O77" s="344"/>
    </row>
    <row r="78" spans="1:15" s="16" customFormat="1" ht="11.1" customHeight="1">
      <c r="A78" s="387"/>
      <c r="B78" s="388" t="s">
        <v>1180</v>
      </c>
      <c r="C78" s="245"/>
      <c r="D78" s="389"/>
      <c r="E78" s="390"/>
      <c r="F78" s="398"/>
      <c r="G78" s="399"/>
      <c r="H78" s="19"/>
      <c r="I78" s="360"/>
      <c r="J78" s="348"/>
      <c r="K78" s="22"/>
      <c r="L78" s="422"/>
      <c r="M78" s="240"/>
      <c r="N78" s="328"/>
      <c r="O78" s="424"/>
    </row>
    <row r="79" spans="1:15" s="16" customFormat="1" ht="11.1" customHeight="1">
      <c r="A79" s="11"/>
      <c r="B79" s="12"/>
      <c r="C79" s="244" t="s">
        <v>1136</v>
      </c>
      <c r="D79" s="357"/>
      <c r="E79" s="13"/>
      <c r="F79" s="14"/>
      <c r="G79" s="15"/>
      <c r="I79" s="358"/>
      <c r="J79" s="346" t="s">
        <v>1076</v>
      </c>
      <c r="K79" s="325"/>
      <c r="L79" s="239"/>
      <c r="M79" s="346" t="s">
        <v>1076</v>
      </c>
      <c r="N79" s="325"/>
      <c r="O79" s="338"/>
    </row>
    <row r="80" spans="1:15" s="16" customFormat="1" ht="11.1" customHeight="1">
      <c r="A80" s="385"/>
      <c r="B80" s="386" t="s">
        <v>1137</v>
      </c>
      <c r="C80" s="244" t="s">
        <v>1138</v>
      </c>
      <c r="D80" s="357"/>
      <c r="E80" s="13"/>
      <c r="F80" s="14"/>
      <c r="G80" s="15"/>
      <c r="I80" s="358"/>
      <c r="J80" s="402">
        <v>0.54</v>
      </c>
      <c r="K80" s="24"/>
      <c r="L80" s="2"/>
      <c r="M80" s="403">
        <v>0.46</v>
      </c>
      <c r="N80" s="24"/>
      <c r="O80" s="334"/>
    </row>
    <row r="81" spans="1:17" s="16" customFormat="1" ht="11.1" customHeight="1">
      <c r="A81" s="387"/>
      <c r="B81" s="388"/>
      <c r="C81" s="245" t="s">
        <v>1139</v>
      </c>
      <c r="D81" s="359">
        <v>1</v>
      </c>
      <c r="E81" s="390" t="s">
        <v>1142</v>
      </c>
      <c r="F81" s="17"/>
      <c r="G81" s="18"/>
      <c r="H81" s="19"/>
      <c r="I81" s="360"/>
      <c r="J81" s="348"/>
      <c r="K81" s="22" t="s">
        <v>1222</v>
      </c>
      <c r="L81" s="329"/>
      <c r="M81" s="240"/>
      <c r="N81" s="22" t="s">
        <v>1222</v>
      </c>
      <c r="O81" s="340"/>
      <c r="Q81" s="412"/>
    </row>
    <row r="82" spans="1:17" s="16" customFormat="1" ht="11.1" customHeight="1">
      <c r="A82" s="11"/>
      <c r="B82" s="12"/>
      <c r="C82" s="244" t="s">
        <v>1136</v>
      </c>
      <c r="D82" s="357"/>
      <c r="E82" s="13"/>
      <c r="F82" s="14"/>
      <c r="G82" s="15"/>
      <c r="I82" s="358"/>
      <c r="J82" s="346" t="s">
        <v>1076</v>
      </c>
      <c r="K82" s="325"/>
      <c r="L82" s="239"/>
      <c r="M82" s="346" t="s">
        <v>1076</v>
      </c>
      <c r="N82" s="325"/>
      <c r="O82" s="338"/>
    </row>
    <row r="83" spans="1:17" s="16" customFormat="1" ht="11.1" customHeight="1">
      <c r="A83" s="385"/>
      <c r="B83" s="386" t="s">
        <v>1140</v>
      </c>
      <c r="C83" s="244" t="s">
        <v>1138</v>
      </c>
      <c r="D83" s="357"/>
      <c r="E83" s="13"/>
      <c r="F83" s="14"/>
      <c r="G83" s="15"/>
      <c r="I83" s="358"/>
      <c r="J83" s="402">
        <v>0.54</v>
      </c>
      <c r="K83" s="24"/>
      <c r="L83" s="2"/>
      <c r="M83" s="403">
        <v>0.46</v>
      </c>
      <c r="N83" s="24"/>
      <c r="O83" s="334"/>
    </row>
    <row r="84" spans="1:17" s="16" customFormat="1" ht="11.1" customHeight="1">
      <c r="A84" s="387"/>
      <c r="B84" s="388"/>
      <c r="C84" s="245" t="s">
        <v>1141</v>
      </c>
      <c r="D84" s="359">
        <v>2</v>
      </c>
      <c r="E84" s="419" t="s">
        <v>1143</v>
      </c>
      <c r="F84" s="17"/>
      <c r="G84" s="18"/>
      <c r="H84" s="19"/>
      <c r="I84" s="360"/>
      <c r="J84" s="348"/>
      <c r="K84" s="22" t="s">
        <v>1223</v>
      </c>
      <c r="L84" s="329"/>
      <c r="M84" s="240"/>
      <c r="N84" s="22" t="s">
        <v>1223</v>
      </c>
      <c r="O84" s="340"/>
    </row>
    <row r="85" spans="1:17" s="16" customFormat="1" ht="11.1" customHeight="1">
      <c r="A85" s="11"/>
      <c r="B85" s="12"/>
      <c r="C85" s="244"/>
      <c r="D85" s="357"/>
      <c r="E85" s="13"/>
      <c r="F85" s="14"/>
      <c r="G85" s="15"/>
      <c r="I85" s="358"/>
      <c r="J85" s="346"/>
      <c r="K85" s="251"/>
      <c r="L85" s="239"/>
      <c r="M85" s="237"/>
      <c r="N85" s="238"/>
      <c r="O85" s="338"/>
    </row>
    <row r="86" spans="1:17" s="16" customFormat="1" ht="11.1" customHeight="1">
      <c r="A86" s="385"/>
      <c r="B86" s="386"/>
      <c r="C86" s="244"/>
      <c r="D86" s="357"/>
      <c r="E86" s="13"/>
      <c r="F86" s="14"/>
      <c r="G86" s="15"/>
      <c r="I86" s="358"/>
      <c r="J86" s="347"/>
      <c r="K86" s="24"/>
      <c r="L86" s="2"/>
      <c r="M86" s="236"/>
      <c r="N86" s="235"/>
      <c r="O86" s="334"/>
    </row>
    <row r="87" spans="1:17" s="16" customFormat="1" ht="11.1" customHeight="1">
      <c r="A87" s="387"/>
      <c r="B87" s="388"/>
      <c r="C87" s="245"/>
      <c r="D87" s="359"/>
      <c r="E87" s="390"/>
      <c r="F87" s="17"/>
      <c r="G87" s="18"/>
      <c r="H87" s="19"/>
      <c r="I87" s="360"/>
      <c r="J87" s="348"/>
      <c r="K87" s="252"/>
      <c r="L87" s="242"/>
      <c r="M87" s="240"/>
      <c r="N87" s="241"/>
      <c r="O87" s="345"/>
    </row>
    <row r="88" spans="1:17" s="16" customFormat="1" ht="11.1" customHeight="1">
      <c r="A88" s="302"/>
      <c r="B88" s="23"/>
      <c r="C88" s="246"/>
      <c r="D88" s="361"/>
      <c r="E88" s="24"/>
      <c r="F88" s="20"/>
      <c r="G88" s="21"/>
      <c r="H88" s="25"/>
      <c r="I88" s="362"/>
      <c r="J88" s="347"/>
      <c r="K88" s="24"/>
      <c r="L88" s="2"/>
      <c r="M88" s="236"/>
      <c r="N88" s="235"/>
      <c r="O88" s="334"/>
    </row>
    <row r="89" spans="1:17" s="16" customFormat="1" ht="11.1" customHeight="1">
      <c r="A89" s="69"/>
      <c r="B89" s="26"/>
      <c r="C89" s="246"/>
      <c r="D89" s="361"/>
      <c r="E89" s="24"/>
      <c r="F89" s="20"/>
      <c r="G89" s="21"/>
      <c r="H89" s="2"/>
      <c r="I89" s="362"/>
      <c r="J89" s="347"/>
      <c r="K89" s="24"/>
      <c r="L89" s="249"/>
      <c r="M89" s="236"/>
      <c r="N89" s="235"/>
      <c r="O89" s="349"/>
    </row>
    <row r="90" spans="1:17" s="16" customFormat="1" ht="11.1" customHeight="1">
      <c r="A90" s="61"/>
      <c r="B90" s="27"/>
      <c r="C90" s="247"/>
      <c r="D90" s="363"/>
      <c r="E90" s="351"/>
      <c r="F90" s="364"/>
      <c r="G90" s="324"/>
      <c r="H90" s="352"/>
      <c r="I90" s="365"/>
      <c r="J90" s="350"/>
      <c r="K90" s="351"/>
      <c r="L90" s="352"/>
      <c r="M90" s="353"/>
      <c r="N90" s="354"/>
      <c r="O90" s="355"/>
      <c r="Q90" s="103"/>
    </row>
  </sheetData>
  <mergeCells count="8">
    <mergeCell ref="A2:O2"/>
    <mergeCell ref="A4:A6"/>
    <mergeCell ref="B4:B6"/>
    <mergeCell ref="C4:C6"/>
    <mergeCell ref="D4:I5"/>
    <mergeCell ref="J4:L5"/>
    <mergeCell ref="M4:O5"/>
    <mergeCell ref="H6:I6"/>
  </mergeCells>
  <phoneticPr fontId="15"/>
  <printOptions horizontalCentered="1" verticalCentered="1"/>
  <pageMargins left="0" right="0" top="0.59055118110236227" bottom="0" header="0" footer="0"/>
  <headerFooter alignWithMargins="0"/>
  <rowBreaks count="1" manualBreakCount="1">
    <brk id="4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FC55F-93B7-4949-A4A4-4E42CA010E6C}">
  <sheetPr>
    <tabColor indexed="42"/>
  </sheetPr>
  <dimension ref="A1:O132"/>
  <sheetViews>
    <sheetView showZeros="0" view="pageBreakPreview" zoomScale="70" zoomScaleNormal="100" zoomScaleSheetLayoutView="70" workbookViewId="0">
      <selection sqref="A1:XFD1048576"/>
    </sheetView>
  </sheetViews>
  <sheetFormatPr defaultColWidth="8.796875" defaultRowHeight="17.25"/>
  <cols>
    <col min="1" max="1" width="3.69921875" style="28" customWidth="1"/>
    <col min="2" max="2" width="20.69921875" style="28" customWidth="1"/>
    <col min="3" max="3" width="19.69921875" style="248" customWidth="1"/>
    <col min="4" max="4" width="4.69921875" style="29" customWidth="1"/>
    <col min="5" max="5" width="3.19921875" style="28" customWidth="1"/>
    <col min="6" max="6" width="6.69921875" style="28" customWidth="1"/>
    <col min="7" max="7" width="8.69921875" style="28" customWidth="1"/>
    <col min="8" max="8" width="9.69921875" style="28" customWidth="1"/>
    <col min="9" max="9" width="4.296875" style="28" customWidth="1"/>
    <col min="10" max="10" width="4.69921875" style="28" customWidth="1"/>
    <col min="11" max="11" width="3.19921875" style="40" customWidth="1"/>
    <col min="12" max="12" width="8.69921875" style="28" customWidth="1"/>
    <col min="13" max="13" width="4.69921875" style="28" customWidth="1"/>
    <col min="14" max="14" width="3.19921875" style="28" customWidth="1"/>
    <col min="15" max="15" width="8.69921875" style="28" customWidth="1"/>
    <col min="16" max="16384" width="8.796875" style="28"/>
  </cols>
  <sheetData>
    <row r="1" spans="1:15" s="3" customFormat="1" ht="13.5">
      <c r="A1" s="1"/>
      <c r="B1" s="2"/>
      <c r="C1" s="243"/>
      <c r="D1" s="4"/>
      <c r="E1" s="5"/>
      <c r="F1" s="6"/>
      <c r="G1" s="7"/>
      <c r="H1" s="8"/>
      <c r="I1" s="9"/>
      <c r="K1" s="5"/>
      <c r="N1" s="8" t="s">
        <v>579</v>
      </c>
      <c r="O1" s="5">
        <v>1</v>
      </c>
    </row>
    <row r="2" spans="1:15" s="10" customFormat="1" ht="30" customHeight="1">
      <c r="A2" s="523" t="s">
        <v>1219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5"/>
    </row>
    <row r="3" spans="1:15" s="10" customFormat="1" ht="13.5" customHeight="1">
      <c r="A3" s="281"/>
      <c r="B3" s="30" t="s">
        <v>1217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3"/>
    </row>
    <row r="4" spans="1:15" s="10" customFormat="1" ht="15.95" customHeight="1">
      <c r="A4" s="536" t="s">
        <v>6</v>
      </c>
      <c r="B4" s="539" t="s">
        <v>33</v>
      </c>
      <c r="C4" s="542" t="s">
        <v>8</v>
      </c>
      <c r="D4" s="526" t="s">
        <v>1213</v>
      </c>
      <c r="E4" s="527"/>
      <c r="F4" s="527"/>
      <c r="G4" s="527"/>
      <c r="H4" s="527"/>
      <c r="I4" s="528"/>
      <c r="J4" s="526" t="s">
        <v>1214</v>
      </c>
      <c r="K4" s="527"/>
      <c r="L4" s="532"/>
      <c r="M4" s="534" t="s">
        <v>1215</v>
      </c>
      <c r="N4" s="527"/>
      <c r="O4" s="528"/>
    </row>
    <row r="5" spans="1:15" s="10" customFormat="1" ht="15.95" customHeight="1">
      <c r="A5" s="537"/>
      <c r="B5" s="540"/>
      <c r="C5" s="543"/>
      <c r="D5" s="529"/>
      <c r="E5" s="530"/>
      <c r="F5" s="530"/>
      <c r="G5" s="530"/>
      <c r="H5" s="530"/>
      <c r="I5" s="531"/>
      <c r="J5" s="529"/>
      <c r="K5" s="530"/>
      <c r="L5" s="533"/>
      <c r="M5" s="535"/>
      <c r="N5" s="530"/>
      <c r="O5" s="531"/>
    </row>
    <row r="6" spans="1:15" s="3" customFormat="1" ht="15.95" customHeight="1">
      <c r="A6" s="538"/>
      <c r="B6" s="541"/>
      <c r="C6" s="544"/>
      <c r="D6" s="356" t="s">
        <v>4</v>
      </c>
      <c r="E6" s="304" t="s">
        <v>5</v>
      </c>
      <c r="F6" s="305"/>
      <c r="G6" s="306"/>
      <c r="H6" s="545"/>
      <c r="I6" s="546"/>
      <c r="J6" s="341" t="s">
        <v>4</v>
      </c>
      <c r="K6" s="304" t="s">
        <v>5</v>
      </c>
      <c r="L6" s="307"/>
      <c r="M6" s="308" t="s">
        <v>4</v>
      </c>
      <c r="N6" s="304" t="s">
        <v>5</v>
      </c>
      <c r="O6" s="342"/>
    </row>
    <row r="7" spans="1:15" s="16" customFormat="1" ht="11.1" customHeight="1">
      <c r="A7" s="11"/>
      <c r="B7" s="12"/>
      <c r="C7" s="244"/>
      <c r="D7" s="357"/>
      <c r="E7" s="13"/>
      <c r="F7" s="14"/>
      <c r="G7" s="15"/>
      <c r="I7" s="358"/>
      <c r="J7" s="343"/>
      <c r="K7" s="13"/>
      <c r="M7" s="234"/>
      <c r="N7" s="12"/>
      <c r="O7" s="344"/>
    </row>
    <row r="8" spans="1:15" s="16" customFormat="1" ht="11.1" customHeight="1">
      <c r="A8" s="385"/>
      <c r="B8" s="386"/>
      <c r="C8" s="244"/>
      <c r="D8" s="357"/>
      <c r="E8" s="13"/>
      <c r="F8" s="14"/>
      <c r="G8" s="15"/>
      <c r="I8" s="358"/>
      <c r="J8" s="343"/>
      <c r="K8" s="13"/>
      <c r="M8" s="234"/>
      <c r="N8" s="12"/>
      <c r="O8" s="344"/>
    </row>
    <row r="9" spans="1:15" s="16" customFormat="1" ht="11.1" customHeight="1">
      <c r="A9" s="387" t="s">
        <v>1117</v>
      </c>
      <c r="B9" s="388" t="s">
        <v>593</v>
      </c>
      <c r="C9" s="245"/>
      <c r="D9" s="359"/>
      <c r="E9" s="390"/>
      <c r="F9" s="17"/>
      <c r="G9" s="18"/>
      <c r="H9" s="19"/>
      <c r="I9" s="360"/>
      <c r="J9" s="343"/>
      <c r="K9" s="13"/>
      <c r="M9" s="234"/>
      <c r="N9" s="12"/>
      <c r="O9" s="344"/>
    </row>
    <row r="10" spans="1:15" s="16" customFormat="1" ht="11.1" customHeight="1">
      <c r="A10" s="11"/>
      <c r="B10" s="12"/>
      <c r="C10" s="244"/>
      <c r="D10" s="357"/>
      <c r="E10" s="13"/>
      <c r="F10" s="14"/>
      <c r="G10" s="15"/>
      <c r="I10" s="358"/>
      <c r="J10" s="337"/>
      <c r="K10" s="325"/>
      <c r="L10" s="239"/>
      <c r="M10" s="237"/>
      <c r="N10" s="251"/>
      <c r="O10" s="338"/>
    </row>
    <row r="11" spans="1:15" s="16" customFormat="1" ht="11.1" customHeight="1">
      <c r="A11" s="385"/>
      <c r="B11" s="386"/>
      <c r="C11" s="244"/>
      <c r="D11" s="357"/>
      <c r="E11" s="13"/>
      <c r="F11" s="14"/>
      <c r="G11" s="15"/>
      <c r="I11" s="358"/>
      <c r="J11" s="333"/>
      <c r="K11" s="24"/>
      <c r="L11" s="2"/>
      <c r="M11" s="236"/>
      <c r="N11" s="24"/>
      <c r="O11" s="334"/>
    </row>
    <row r="12" spans="1:15" s="16" customFormat="1" ht="11.1" customHeight="1">
      <c r="A12" s="387"/>
      <c r="B12" s="388" t="s">
        <v>747</v>
      </c>
      <c r="C12" s="245"/>
      <c r="D12" s="389"/>
      <c r="E12" s="390"/>
      <c r="F12" s="17"/>
      <c r="G12" s="18"/>
      <c r="H12" s="19"/>
      <c r="I12" s="360"/>
      <c r="J12" s="339"/>
      <c r="K12" s="22"/>
      <c r="L12" s="329"/>
      <c r="M12" s="330"/>
      <c r="N12" s="328"/>
      <c r="O12" s="340"/>
    </row>
    <row r="13" spans="1:15" s="16" customFormat="1" ht="11.1" customHeight="1">
      <c r="A13" s="11"/>
      <c r="B13" s="12"/>
      <c r="C13" s="244"/>
      <c r="D13" s="357"/>
      <c r="E13" s="13"/>
      <c r="F13" s="14"/>
      <c r="G13" s="15"/>
      <c r="I13" s="358"/>
      <c r="J13" s="337"/>
      <c r="K13" s="325"/>
      <c r="L13" s="239"/>
      <c r="M13" s="237"/>
      <c r="N13" s="325"/>
      <c r="O13" s="338"/>
    </row>
    <row r="14" spans="1:15" s="16" customFormat="1" ht="11.1" customHeight="1">
      <c r="A14" s="385"/>
      <c r="B14" s="386"/>
      <c r="C14" s="244"/>
      <c r="D14" s="357"/>
      <c r="E14" s="13"/>
      <c r="F14" s="14"/>
      <c r="G14" s="15"/>
      <c r="I14" s="358"/>
      <c r="J14" s="333"/>
      <c r="K14" s="24"/>
      <c r="L14" s="2"/>
      <c r="M14" s="236"/>
      <c r="N14" s="24"/>
      <c r="O14" s="334"/>
    </row>
    <row r="15" spans="1:15" s="16" customFormat="1" ht="11.1" customHeight="1">
      <c r="A15" s="387"/>
      <c r="B15" s="388" t="s">
        <v>748</v>
      </c>
      <c r="C15" s="245" t="s">
        <v>749</v>
      </c>
      <c r="D15" s="389">
        <v>61</v>
      </c>
      <c r="E15" s="390" t="s">
        <v>2</v>
      </c>
      <c r="F15" s="17"/>
      <c r="G15" s="18"/>
      <c r="H15" s="19"/>
      <c r="I15" s="360"/>
      <c r="J15" s="339">
        <v>20</v>
      </c>
      <c r="K15" s="22" t="s">
        <v>1220</v>
      </c>
      <c r="L15" s="329"/>
      <c r="M15" s="330">
        <v>41</v>
      </c>
      <c r="N15" s="22" t="s">
        <v>1220</v>
      </c>
      <c r="O15" s="340"/>
    </row>
    <row r="16" spans="1:15" s="16" customFormat="1" ht="11.1" customHeight="1">
      <c r="A16" s="11"/>
      <c r="B16" s="12"/>
      <c r="C16" s="244"/>
      <c r="D16" s="357"/>
      <c r="E16" s="13"/>
      <c r="F16" s="14"/>
      <c r="G16" s="15"/>
      <c r="I16" s="358"/>
      <c r="J16" s="337"/>
      <c r="K16" s="325"/>
      <c r="L16" s="239"/>
      <c r="M16" s="237"/>
      <c r="N16" s="325"/>
      <c r="O16" s="338"/>
    </row>
    <row r="17" spans="1:15" s="16" customFormat="1" ht="11.1" customHeight="1">
      <c r="A17" s="385"/>
      <c r="B17" s="386"/>
      <c r="C17" s="244"/>
      <c r="D17" s="357"/>
      <c r="E17" s="13"/>
      <c r="F17" s="14"/>
      <c r="G17" s="15"/>
      <c r="I17" s="358"/>
      <c r="J17" s="333"/>
      <c r="K17" s="24"/>
      <c r="L17" s="2"/>
      <c r="M17" s="236"/>
      <c r="N17" s="24"/>
      <c r="O17" s="334"/>
    </row>
    <row r="18" spans="1:15" s="16" customFormat="1" ht="11.1" customHeight="1">
      <c r="A18" s="387"/>
      <c r="B18" s="388" t="s">
        <v>748</v>
      </c>
      <c r="C18" s="245" t="s">
        <v>769</v>
      </c>
      <c r="D18" s="389">
        <v>29</v>
      </c>
      <c r="E18" s="390" t="s">
        <v>2</v>
      </c>
      <c r="F18" s="17"/>
      <c r="G18" s="18"/>
      <c r="H18" s="19"/>
      <c r="I18" s="360"/>
      <c r="J18" s="339">
        <v>17</v>
      </c>
      <c r="K18" s="22" t="s">
        <v>1220</v>
      </c>
      <c r="L18" s="329"/>
      <c r="M18" s="330">
        <v>12</v>
      </c>
      <c r="N18" s="22" t="s">
        <v>1220</v>
      </c>
      <c r="O18" s="340"/>
    </row>
    <row r="19" spans="1:15" s="16" customFormat="1" ht="11.1" customHeight="1">
      <c r="A19" s="11"/>
      <c r="B19" s="12"/>
      <c r="C19" s="244"/>
      <c r="D19" s="357"/>
      <c r="E19" s="13"/>
      <c r="F19" s="14"/>
      <c r="G19" s="15"/>
      <c r="I19" s="358"/>
      <c r="J19" s="333"/>
      <c r="K19" s="325"/>
      <c r="L19" s="239"/>
      <c r="M19" s="236"/>
      <c r="N19" s="325"/>
      <c r="O19" s="338"/>
    </row>
    <row r="20" spans="1:15" s="16" customFormat="1" ht="11.1" customHeight="1">
      <c r="A20" s="385"/>
      <c r="B20" s="386"/>
      <c r="C20" s="244"/>
      <c r="D20" s="357"/>
      <c r="E20" s="13"/>
      <c r="F20" s="14"/>
      <c r="G20" s="15"/>
      <c r="I20" s="358"/>
      <c r="J20" s="333"/>
      <c r="K20" s="24"/>
      <c r="L20" s="2"/>
      <c r="M20" s="236"/>
      <c r="N20" s="24"/>
      <c r="O20" s="334"/>
    </row>
    <row r="21" spans="1:15" s="16" customFormat="1" ht="11.1" customHeight="1">
      <c r="A21" s="387"/>
      <c r="B21" s="388" t="s">
        <v>840</v>
      </c>
      <c r="C21" s="245" t="s">
        <v>841</v>
      </c>
      <c r="D21" s="389">
        <v>15</v>
      </c>
      <c r="E21" s="390" t="s">
        <v>2</v>
      </c>
      <c r="F21" s="17"/>
      <c r="G21" s="18"/>
      <c r="H21" s="19"/>
      <c r="I21" s="360"/>
      <c r="J21" s="335"/>
      <c r="K21" s="22"/>
      <c r="L21" s="329"/>
      <c r="M21" s="250">
        <v>15</v>
      </c>
      <c r="N21" s="22" t="s">
        <v>1220</v>
      </c>
      <c r="O21" s="340"/>
    </row>
    <row r="22" spans="1:15" s="16" customFormat="1" ht="11.1" customHeight="1">
      <c r="A22" s="11"/>
      <c r="B22" s="12"/>
      <c r="C22" s="244"/>
      <c r="D22" s="357"/>
      <c r="E22" s="13"/>
      <c r="F22" s="14"/>
      <c r="G22" s="15"/>
      <c r="I22" s="358"/>
      <c r="J22" s="337"/>
      <c r="K22" s="325"/>
      <c r="L22" s="239"/>
      <c r="M22" s="237"/>
      <c r="N22" s="325"/>
      <c r="O22" s="338"/>
    </row>
    <row r="23" spans="1:15" s="16" customFormat="1" ht="11.1" customHeight="1">
      <c r="A23" s="385"/>
      <c r="B23" s="386"/>
      <c r="C23" s="244"/>
      <c r="D23" s="357"/>
      <c r="E23" s="13"/>
      <c r="F23" s="14"/>
      <c r="G23" s="15"/>
      <c r="I23" s="358"/>
      <c r="J23" s="333"/>
      <c r="K23" s="24"/>
      <c r="L23" s="2"/>
      <c r="M23" s="236"/>
      <c r="N23" s="24"/>
      <c r="O23" s="334"/>
    </row>
    <row r="24" spans="1:15" s="16" customFormat="1" ht="11.1" customHeight="1">
      <c r="A24" s="387"/>
      <c r="B24" s="388" t="s">
        <v>752</v>
      </c>
      <c r="C24" s="245" t="s">
        <v>924</v>
      </c>
      <c r="D24" s="389">
        <v>14</v>
      </c>
      <c r="E24" s="390" t="s">
        <v>2</v>
      </c>
      <c r="F24" s="17"/>
      <c r="G24" s="18"/>
      <c r="H24" s="19"/>
      <c r="I24" s="360"/>
      <c r="J24" s="335">
        <v>6</v>
      </c>
      <c r="K24" s="22" t="s">
        <v>1220</v>
      </c>
      <c r="L24" s="329"/>
      <c r="M24" s="250">
        <v>8</v>
      </c>
      <c r="N24" s="22" t="s">
        <v>1220</v>
      </c>
      <c r="O24" s="340"/>
    </row>
    <row r="25" spans="1:15" s="16" customFormat="1" ht="11.1" customHeight="1">
      <c r="A25" s="11"/>
      <c r="B25" s="12"/>
      <c r="C25" s="244"/>
      <c r="D25" s="357"/>
      <c r="E25" s="13"/>
      <c r="F25" s="14"/>
      <c r="G25" s="15"/>
      <c r="I25" s="358"/>
      <c r="J25" s="337"/>
      <c r="K25" s="325"/>
      <c r="L25" s="239"/>
      <c r="M25" s="237"/>
      <c r="N25" s="325"/>
      <c r="O25" s="338"/>
    </row>
    <row r="26" spans="1:15" s="16" customFormat="1" ht="11.1" customHeight="1">
      <c r="A26" s="385"/>
      <c r="B26" s="386"/>
      <c r="C26" s="244"/>
      <c r="D26" s="357"/>
      <c r="E26" s="13"/>
      <c r="F26" s="14"/>
      <c r="G26" s="15"/>
      <c r="I26" s="358"/>
      <c r="J26" s="333"/>
      <c r="K26" s="24"/>
      <c r="L26" s="2"/>
      <c r="M26" s="236"/>
      <c r="N26" s="24"/>
      <c r="O26" s="334"/>
    </row>
    <row r="27" spans="1:15" s="16" customFormat="1" ht="11.1" customHeight="1">
      <c r="A27" s="387"/>
      <c r="B27" s="388" t="s">
        <v>752</v>
      </c>
      <c r="C27" s="245" t="s">
        <v>907</v>
      </c>
      <c r="D27" s="389">
        <v>8</v>
      </c>
      <c r="E27" s="390" t="s">
        <v>2</v>
      </c>
      <c r="F27" s="17"/>
      <c r="G27" s="18"/>
      <c r="H27" s="19"/>
      <c r="I27" s="360"/>
      <c r="J27" s="335"/>
      <c r="K27" s="22"/>
      <c r="L27" s="329"/>
      <c r="M27" s="250">
        <v>8</v>
      </c>
      <c r="N27" s="22" t="s">
        <v>1220</v>
      </c>
      <c r="O27" s="340"/>
    </row>
    <row r="28" spans="1:15" s="16" customFormat="1" ht="11.1" customHeight="1">
      <c r="A28" s="11"/>
      <c r="B28" s="12"/>
      <c r="C28" s="244"/>
      <c r="D28" s="357"/>
      <c r="E28" s="13"/>
      <c r="F28" s="14"/>
      <c r="G28" s="15"/>
      <c r="I28" s="358"/>
      <c r="J28" s="337"/>
      <c r="K28" s="325"/>
      <c r="L28" s="239"/>
      <c r="M28" s="237"/>
      <c r="N28" s="325"/>
      <c r="O28" s="338"/>
    </row>
    <row r="29" spans="1:15" s="16" customFormat="1" ht="11.1" customHeight="1">
      <c r="A29" s="385"/>
      <c r="B29" s="386"/>
      <c r="C29" s="244"/>
      <c r="D29" s="357"/>
      <c r="E29" s="13"/>
      <c r="F29" s="14"/>
      <c r="G29" s="15"/>
      <c r="I29" s="358"/>
      <c r="J29" s="333"/>
      <c r="K29" s="24"/>
      <c r="L29" s="2"/>
      <c r="M29" s="236"/>
      <c r="N29" s="24"/>
      <c r="O29" s="334"/>
    </row>
    <row r="30" spans="1:15" s="16" customFormat="1" ht="11.1" customHeight="1">
      <c r="A30" s="387"/>
      <c r="B30" s="388" t="s">
        <v>842</v>
      </c>
      <c r="C30" s="245" t="s">
        <v>843</v>
      </c>
      <c r="D30" s="389">
        <v>34</v>
      </c>
      <c r="E30" s="390" t="s">
        <v>740</v>
      </c>
      <c r="F30" s="17"/>
      <c r="G30" s="18"/>
      <c r="H30" s="19"/>
      <c r="I30" s="360"/>
      <c r="J30" s="339">
        <v>17</v>
      </c>
      <c r="K30" s="22" t="s">
        <v>465</v>
      </c>
      <c r="L30" s="329"/>
      <c r="M30" s="330">
        <v>17</v>
      </c>
      <c r="N30" s="22" t="s">
        <v>465</v>
      </c>
      <c r="O30" s="340"/>
    </row>
    <row r="31" spans="1:15" s="16" customFormat="1" ht="11.1" customHeight="1">
      <c r="A31" s="11"/>
      <c r="B31" s="12"/>
      <c r="C31" s="244"/>
      <c r="D31" s="357"/>
      <c r="E31" s="13"/>
      <c r="F31" s="14"/>
      <c r="G31" s="15"/>
      <c r="I31" s="358"/>
      <c r="J31" s="337"/>
      <c r="K31" s="325"/>
      <c r="L31" s="239"/>
      <c r="M31" s="237"/>
      <c r="N31" s="325"/>
      <c r="O31" s="338"/>
    </row>
    <row r="32" spans="1:15" s="16" customFormat="1" ht="11.1" customHeight="1">
      <c r="A32" s="385"/>
      <c r="B32" s="386"/>
      <c r="C32" s="244"/>
      <c r="D32" s="357"/>
      <c r="E32" s="13"/>
      <c r="F32" s="14"/>
      <c r="G32" s="15"/>
      <c r="I32" s="358"/>
      <c r="J32" s="333"/>
      <c r="K32" s="24"/>
      <c r="L32" s="2"/>
      <c r="M32" s="236"/>
      <c r="N32" s="24"/>
      <c r="O32" s="334"/>
    </row>
    <row r="33" spans="1:15" s="16" customFormat="1" ht="11.1" customHeight="1">
      <c r="A33" s="387"/>
      <c r="B33" s="388" t="s">
        <v>707</v>
      </c>
      <c r="C33" s="245"/>
      <c r="D33" s="389"/>
      <c r="E33" s="390"/>
      <c r="F33" s="17"/>
      <c r="G33" s="18"/>
      <c r="H33" s="19"/>
      <c r="I33" s="360"/>
      <c r="J33" s="335"/>
      <c r="K33" s="22"/>
      <c r="L33" s="329"/>
      <c r="M33" s="250"/>
      <c r="N33" s="22"/>
      <c r="O33" s="340"/>
    </row>
    <row r="34" spans="1:15" s="16" customFormat="1" ht="11.1" customHeight="1">
      <c r="A34" s="11"/>
      <c r="B34" s="12"/>
      <c r="C34" s="244"/>
      <c r="D34" s="357"/>
      <c r="E34" s="13"/>
      <c r="F34" s="14"/>
      <c r="G34" s="15"/>
      <c r="I34" s="358"/>
      <c r="J34" s="337"/>
      <c r="K34" s="325"/>
      <c r="L34" s="239"/>
      <c r="M34" s="237"/>
      <c r="N34" s="325"/>
      <c r="O34" s="338"/>
    </row>
    <row r="35" spans="1:15" s="16" customFormat="1" ht="11.1" customHeight="1">
      <c r="A35" s="385"/>
      <c r="B35" s="386"/>
      <c r="C35" s="244"/>
      <c r="D35" s="357"/>
      <c r="E35" s="13"/>
      <c r="F35" s="14"/>
      <c r="G35" s="15"/>
      <c r="I35" s="358"/>
      <c r="J35" s="333"/>
      <c r="K35" s="24"/>
      <c r="L35" s="2"/>
      <c r="M35" s="236"/>
      <c r="N35" s="24"/>
      <c r="O35" s="334"/>
    </row>
    <row r="36" spans="1:15" s="16" customFormat="1" ht="11.1" customHeight="1">
      <c r="A36" s="387"/>
      <c r="B36" s="388" t="s">
        <v>908</v>
      </c>
      <c r="C36" s="245" t="s">
        <v>910</v>
      </c>
      <c r="D36" s="389">
        <v>61</v>
      </c>
      <c r="E36" s="390" t="s">
        <v>2</v>
      </c>
      <c r="F36" s="17"/>
      <c r="G36" s="18"/>
      <c r="H36" s="19"/>
      <c r="I36" s="360"/>
      <c r="J36" s="335">
        <v>20</v>
      </c>
      <c r="K36" s="22" t="s">
        <v>1220</v>
      </c>
      <c r="L36" s="329"/>
      <c r="M36" s="250">
        <v>41</v>
      </c>
      <c r="N36" s="22" t="s">
        <v>1220</v>
      </c>
      <c r="O36" s="340"/>
    </row>
    <row r="37" spans="1:15" s="16" customFormat="1" ht="11.1" customHeight="1">
      <c r="A37" s="11"/>
      <c r="B37" s="12"/>
      <c r="C37" s="244"/>
      <c r="D37" s="357"/>
      <c r="E37" s="13"/>
      <c r="F37" s="14"/>
      <c r="G37" s="15"/>
      <c r="I37" s="358"/>
      <c r="J37" s="337"/>
      <c r="K37" s="325"/>
      <c r="L37" s="239"/>
      <c r="M37" s="237"/>
      <c r="N37" s="325"/>
      <c r="O37" s="338"/>
    </row>
    <row r="38" spans="1:15" s="16" customFormat="1" ht="11.1" customHeight="1">
      <c r="A38" s="385"/>
      <c r="B38" s="386"/>
      <c r="C38" s="244"/>
      <c r="D38" s="357"/>
      <c r="E38" s="13"/>
      <c r="F38" s="14"/>
      <c r="G38" s="15"/>
      <c r="I38" s="358"/>
      <c r="J38" s="333"/>
      <c r="K38" s="24"/>
      <c r="L38" s="2"/>
      <c r="M38" s="236"/>
      <c r="N38" s="24"/>
      <c r="O38" s="334"/>
    </row>
    <row r="39" spans="1:15" s="16" customFormat="1" ht="11.1" customHeight="1">
      <c r="A39" s="387"/>
      <c r="B39" s="388" t="s">
        <v>908</v>
      </c>
      <c r="C39" s="245" t="s">
        <v>911</v>
      </c>
      <c r="D39" s="389">
        <v>367</v>
      </c>
      <c r="E39" s="390" t="s">
        <v>2</v>
      </c>
      <c r="F39" s="17"/>
      <c r="G39" s="18"/>
      <c r="H39" s="19"/>
      <c r="I39" s="360"/>
      <c r="J39" s="335">
        <v>256</v>
      </c>
      <c r="K39" s="22" t="s">
        <v>1220</v>
      </c>
      <c r="L39" s="329"/>
      <c r="M39" s="250">
        <v>111</v>
      </c>
      <c r="N39" s="22" t="s">
        <v>1220</v>
      </c>
      <c r="O39" s="340"/>
    </row>
    <row r="40" spans="1:15" s="16" customFormat="1" ht="11.1" customHeight="1">
      <c r="A40" s="11"/>
      <c r="B40" s="12"/>
      <c r="C40" s="244"/>
      <c r="D40" s="357"/>
      <c r="E40" s="13"/>
      <c r="F40" s="14"/>
      <c r="G40" s="15"/>
      <c r="I40" s="358"/>
      <c r="J40" s="337"/>
      <c r="K40" s="325"/>
      <c r="L40" s="239"/>
      <c r="M40" s="237"/>
      <c r="N40" s="325"/>
      <c r="O40" s="338"/>
    </row>
    <row r="41" spans="1:15" s="16" customFormat="1" ht="11.1" customHeight="1">
      <c r="A41" s="385"/>
      <c r="B41" s="386"/>
      <c r="C41" s="244"/>
      <c r="D41" s="357"/>
      <c r="E41" s="13"/>
      <c r="F41" s="14"/>
      <c r="G41" s="15"/>
      <c r="I41" s="358"/>
      <c r="J41" s="333"/>
      <c r="K41" s="24"/>
      <c r="L41" s="2"/>
      <c r="M41" s="236"/>
      <c r="N41" s="24"/>
      <c r="O41" s="334"/>
    </row>
    <row r="42" spans="1:15" s="16" customFormat="1" ht="11.1" customHeight="1">
      <c r="A42" s="387"/>
      <c r="B42" s="388" t="s">
        <v>909</v>
      </c>
      <c r="C42" s="245" t="s">
        <v>910</v>
      </c>
      <c r="D42" s="389">
        <v>86</v>
      </c>
      <c r="E42" s="390" t="s">
        <v>2</v>
      </c>
      <c r="F42" s="17"/>
      <c r="G42" s="18"/>
      <c r="H42" s="19"/>
      <c r="I42" s="360"/>
      <c r="J42" s="335">
        <v>28</v>
      </c>
      <c r="K42" s="22" t="s">
        <v>1220</v>
      </c>
      <c r="L42" s="329"/>
      <c r="M42" s="250">
        <v>58</v>
      </c>
      <c r="N42" s="22" t="s">
        <v>1220</v>
      </c>
      <c r="O42" s="340"/>
    </row>
    <row r="43" spans="1:15" s="16" customFormat="1" ht="11.1" customHeight="1">
      <c r="A43" s="11"/>
      <c r="B43" s="12"/>
      <c r="C43" s="244"/>
      <c r="D43" s="357"/>
      <c r="E43" s="13"/>
      <c r="F43" s="14"/>
      <c r="G43" s="15"/>
      <c r="I43" s="358"/>
      <c r="J43" s="337"/>
      <c r="K43" s="325"/>
      <c r="L43" s="239"/>
      <c r="M43" s="237"/>
      <c r="N43" s="325"/>
      <c r="O43" s="338"/>
    </row>
    <row r="44" spans="1:15" s="16" customFormat="1" ht="11.1" customHeight="1">
      <c r="A44" s="385"/>
      <c r="B44" s="386"/>
      <c r="C44" s="244"/>
      <c r="D44" s="357"/>
      <c r="E44" s="13"/>
      <c r="F44" s="14"/>
      <c r="G44" s="15"/>
      <c r="I44" s="358"/>
      <c r="J44" s="333"/>
      <c r="K44" s="24"/>
      <c r="L44" s="2"/>
      <c r="M44" s="236"/>
      <c r="N44" s="24"/>
      <c r="O44" s="334"/>
    </row>
    <row r="45" spans="1:15" s="16" customFormat="1" ht="11.1" customHeight="1">
      <c r="A45" s="387"/>
      <c r="B45" s="388" t="s">
        <v>909</v>
      </c>
      <c r="C45" s="245" t="s">
        <v>911</v>
      </c>
      <c r="D45" s="389">
        <v>122</v>
      </c>
      <c r="E45" s="390" t="s">
        <v>2</v>
      </c>
      <c r="F45" s="17"/>
      <c r="G45" s="18"/>
      <c r="H45" s="19"/>
      <c r="I45" s="360"/>
      <c r="J45" s="335">
        <v>60</v>
      </c>
      <c r="K45" s="22" t="s">
        <v>1220</v>
      </c>
      <c r="L45" s="329"/>
      <c r="M45" s="250">
        <v>62</v>
      </c>
      <c r="N45" s="22" t="s">
        <v>1220</v>
      </c>
      <c r="O45" s="340"/>
    </row>
    <row r="46" spans="1:15" s="16" customFormat="1" ht="11.1" customHeight="1">
      <c r="A46" s="11"/>
      <c r="B46" s="12"/>
      <c r="C46" s="244"/>
      <c r="D46" s="357"/>
      <c r="E46" s="13"/>
      <c r="F46" s="14"/>
      <c r="G46" s="15"/>
      <c r="I46" s="358"/>
      <c r="J46" s="337"/>
      <c r="K46" s="325"/>
      <c r="L46" s="239"/>
      <c r="M46" s="237"/>
      <c r="N46" s="325"/>
      <c r="O46" s="338"/>
    </row>
    <row r="47" spans="1:15" s="16" customFormat="1" ht="11.1" customHeight="1">
      <c r="A47" s="385"/>
      <c r="B47" s="386"/>
      <c r="C47" s="244"/>
      <c r="D47" s="357"/>
      <c r="E47" s="13"/>
      <c r="F47" s="14"/>
      <c r="G47" s="15"/>
      <c r="I47" s="358"/>
      <c r="J47" s="333"/>
      <c r="K47" s="24"/>
      <c r="L47" s="2"/>
      <c r="M47" s="236"/>
      <c r="N47" s="24"/>
      <c r="O47" s="334"/>
    </row>
    <row r="48" spans="1:15" s="16" customFormat="1" ht="11.1" customHeight="1">
      <c r="A48" s="387"/>
      <c r="B48" s="388" t="s">
        <v>713</v>
      </c>
      <c r="C48" s="245"/>
      <c r="D48" s="389"/>
      <c r="E48" s="390"/>
      <c r="F48" s="17"/>
      <c r="G48" s="18"/>
      <c r="H48" s="19"/>
      <c r="I48" s="360"/>
      <c r="J48" s="335"/>
      <c r="K48" s="22"/>
      <c r="L48" s="329"/>
      <c r="M48" s="250"/>
      <c r="N48" s="22"/>
      <c r="O48" s="340"/>
    </row>
    <row r="49" spans="1:15" s="16" customFormat="1" ht="11.1" customHeight="1">
      <c r="A49" s="11"/>
      <c r="B49" s="12"/>
      <c r="C49" s="244"/>
      <c r="D49" s="357"/>
      <c r="E49" s="13"/>
      <c r="F49" s="14"/>
      <c r="G49" s="15"/>
      <c r="I49" s="358"/>
      <c r="J49" s="337"/>
      <c r="K49" s="325"/>
      <c r="L49" s="239"/>
      <c r="M49" s="237"/>
      <c r="N49" s="325"/>
      <c r="O49" s="338"/>
    </row>
    <row r="50" spans="1:15" s="16" customFormat="1" ht="11.1" customHeight="1">
      <c r="A50" s="385"/>
      <c r="B50" s="386"/>
      <c r="C50" s="244" t="s">
        <v>1187</v>
      </c>
      <c r="D50" s="357"/>
      <c r="E50" s="13"/>
      <c r="F50" s="14"/>
      <c r="G50" s="15"/>
      <c r="I50" s="358"/>
      <c r="J50" s="333"/>
      <c r="K50" s="24"/>
      <c r="L50" s="2"/>
      <c r="M50" s="236"/>
      <c r="N50" s="24"/>
      <c r="O50" s="334"/>
    </row>
    <row r="51" spans="1:15" s="16" customFormat="1" ht="11.1" customHeight="1">
      <c r="A51" s="387"/>
      <c r="B51" s="388" t="s">
        <v>1185</v>
      </c>
      <c r="C51" s="245" t="s">
        <v>912</v>
      </c>
      <c r="D51" s="389">
        <v>2</v>
      </c>
      <c r="E51" s="390" t="s">
        <v>27</v>
      </c>
      <c r="F51" s="17"/>
      <c r="G51" s="18"/>
      <c r="H51" s="19"/>
      <c r="I51" s="360"/>
      <c r="J51" s="335">
        <v>1</v>
      </c>
      <c r="K51" s="22" t="s">
        <v>467</v>
      </c>
      <c r="L51" s="329"/>
      <c r="M51" s="250">
        <v>1</v>
      </c>
      <c r="N51" s="22" t="s">
        <v>467</v>
      </c>
      <c r="O51" s="340"/>
    </row>
    <row r="52" spans="1:15" s="16" customFormat="1" ht="11.1" customHeight="1">
      <c r="A52" s="11"/>
      <c r="B52" s="12"/>
      <c r="C52" s="244"/>
      <c r="D52" s="357"/>
      <c r="E52" s="13"/>
      <c r="F52" s="14"/>
      <c r="G52" s="15"/>
      <c r="I52" s="358"/>
      <c r="J52" s="337"/>
      <c r="K52" s="325"/>
      <c r="L52" s="239"/>
      <c r="M52" s="237"/>
      <c r="N52" s="325"/>
      <c r="O52" s="338"/>
    </row>
    <row r="53" spans="1:15" s="16" customFormat="1" ht="11.1" customHeight="1">
      <c r="A53" s="385"/>
      <c r="B53" s="386"/>
      <c r="C53" s="244"/>
      <c r="D53" s="357"/>
      <c r="E53" s="13"/>
      <c r="F53" s="14"/>
      <c r="G53" s="15"/>
      <c r="I53" s="358"/>
      <c r="J53" s="333"/>
      <c r="K53" s="24"/>
      <c r="L53" s="2"/>
      <c r="M53" s="236"/>
      <c r="N53" s="24"/>
      <c r="O53" s="334"/>
    </row>
    <row r="54" spans="1:15" s="16" customFormat="1" ht="11.1" customHeight="1">
      <c r="A54" s="387"/>
      <c r="B54" s="388" t="s">
        <v>1185</v>
      </c>
      <c r="C54" s="245" t="s">
        <v>913</v>
      </c>
      <c r="D54" s="389">
        <v>2</v>
      </c>
      <c r="E54" s="390" t="s">
        <v>27</v>
      </c>
      <c r="F54" s="17"/>
      <c r="G54" s="18"/>
      <c r="H54" s="19"/>
      <c r="I54" s="360"/>
      <c r="J54" s="335">
        <v>1</v>
      </c>
      <c r="K54" s="22" t="s">
        <v>467</v>
      </c>
      <c r="L54" s="329"/>
      <c r="M54" s="250">
        <v>1</v>
      </c>
      <c r="N54" s="22" t="s">
        <v>467</v>
      </c>
      <c r="O54" s="340"/>
    </row>
    <row r="55" spans="1:15" s="16" customFormat="1" ht="11.1" customHeight="1">
      <c r="A55" s="11"/>
      <c r="B55" s="12"/>
      <c r="C55" s="244"/>
      <c r="D55" s="357"/>
      <c r="E55" s="13"/>
      <c r="F55" s="14"/>
      <c r="G55" s="15"/>
      <c r="I55" s="358"/>
      <c r="J55" s="337"/>
      <c r="K55" s="325"/>
      <c r="L55" s="239"/>
      <c r="M55" s="237"/>
      <c r="N55" s="325"/>
      <c r="O55" s="338"/>
    </row>
    <row r="56" spans="1:15" s="16" customFormat="1" ht="11.1" customHeight="1">
      <c r="A56" s="385"/>
      <c r="B56" s="386"/>
      <c r="C56" s="244"/>
      <c r="D56" s="357"/>
      <c r="E56" s="13"/>
      <c r="F56" s="14"/>
      <c r="G56" s="15"/>
      <c r="I56" s="358"/>
      <c r="J56" s="333"/>
      <c r="K56" s="24"/>
      <c r="L56" s="2"/>
      <c r="M56" s="236"/>
      <c r="N56" s="24"/>
      <c r="O56" s="334"/>
    </row>
    <row r="57" spans="1:15" s="16" customFormat="1" ht="11.1" customHeight="1">
      <c r="A57" s="387"/>
      <c r="B57" s="388" t="s">
        <v>1185</v>
      </c>
      <c r="C57" s="245" t="s">
        <v>1188</v>
      </c>
      <c r="D57" s="389">
        <v>1</v>
      </c>
      <c r="E57" s="390" t="s">
        <v>27</v>
      </c>
      <c r="F57" s="17"/>
      <c r="G57" s="18"/>
      <c r="H57" s="19"/>
      <c r="I57" s="360"/>
      <c r="J57" s="335"/>
      <c r="K57" s="22"/>
      <c r="L57" s="329"/>
      <c r="M57" s="250">
        <v>1</v>
      </c>
      <c r="N57" s="22" t="s">
        <v>467</v>
      </c>
      <c r="O57" s="340"/>
    </row>
    <row r="58" spans="1:15" s="16" customFormat="1" ht="11.1" customHeight="1">
      <c r="A58" s="11"/>
      <c r="B58" s="12"/>
      <c r="C58" s="244"/>
      <c r="D58" s="357"/>
      <c r="E58" s="13"/>
      <c r="F58" s="14"/>
      <c r="G58" s="15"/>
      <c r="I58" s="358"/>
      <c r="J58" s="337"/>
      <c r="K58" s="325"/>
      <c r="L58" s="239"/>
      <c r="M58" s="237"/>
      <c r="N58" s="325"/>
      <c r="O58" s="338"/>
    </row>
    <row r="59" spans="1:15" s="16" customFormat="1" ht="11.1" customHeight="1">
      <c r="A59" s="385"/>
      <c r="B59" s="386"/>
      <c r="C59" s="244"/>
      <c r="D59" s="357"/>
      <c r="E59" s="13"/>
      <c r="F59" s="14"/>
      <c r="G59" s="15"/>
      <c r="I59" s="358"/>
      <c r="J59" s="333"/>
      <c r="K59" s="24"/>
      <c r="L59" s="2"/>
      <c r="M59" s="236"/>
      <c r="N59" s="24"/>
      <c r="O59" s="334"/>
    </row>
    <row r="60" spans="1:15" s="16" customFormat="1" ht="11.1" customHeight="1">
      <c r="A60" s="387"/>
      <c r="B60" s="388" t="s">
        <v>1185</v>
      </c>
      <c r="C60" s="245" t="s">
        <v>1186</v>
      </c>
      <c r="D60" s="389">
        <v>1</v>
      </c>
      <c r="E60" s="390" t="s">
        <v>27</v>
      </c>
      <c r="F60" s="17"/>
      <c r="G60" s="18"/>
      <c r="H60" s="19"/>
      <c r="I60" s="360"/>
      <c r="J60" s="335"/>
      <c r="K60" s="22"/>
      <c r="L60" s="329"/>
      <c r="M60" s="240">
        <v>1</v>
      </c>
      <c r="N60" s="22" t="s">
        <v>467</v>
      </c>
      <c r="O60" s="340"/>
    </row>
    <row r="61" spans="1:15" s="16" customFormat="1" ht="11.1" customHeight="1">
      <c r="A61" s="11"/>
      <c r="B61" s="12"/>
      <c r="C61" s="244"/>
      <c r="D61" s="357"/>
      <c r="E61" s="13"/>
      <c r="F61" s="400"/>
      <c r="G61" s="15"/>
      <c r="I61" s="358"/>
      <c r="J61" s="346"/>
      <c r="K61" s="325"/>
      <c r="L61" s="239"/>
      <c r="M61" s="237"/>
      <c r="N61" s="325"/>
      <c r="O61" s="338"/>
    </row>
    <row r="62" spans="1:15" s="16" customFormat="1" ht="11.1" customHeight="1">
      <c r="A62" s="385"/>
      <c r="B62" s="386"/>
      <c r="C62" s="244"/>
      <c r="D62" s="357"/>
      <c r="E62" s="13"/>
      <c r="F62" s="400"/>
      <c r="G62" s="15"/>
      <c r="I62" s="358"/>
      <c r="J62" s="347"/>
      <c r="K62" s="24"/>
      <c r="L62" s="2"/>
      <c r="M62" s="236"/>
      <c r="N62" s="24"/>
      <c r="O62" s="334"/>
    </row>
    <row r="63" spans="1:15" s="16" customFormat="1" ht="11.1" customHeight="1">
      <c r="A63" s="387"/>
      <c r="B63" s="388" t="s">
        <v>914</v>
      </c>
      <c r="C63" s="245" t="s">
        <v>915</v>
      </c>
      <c r="D63" s="389">
        <v>2</v>
      </c>
      <c r="E63" s="390" t="s">
        <v>739</v>
      </c>
      <c r="F63" s="398"/>
      <c r="G63" s="18"/>
      <c r="H63" s="19"/>
      <c r="I63" s="360"/>
      <c r="J63" s="348">
        <v>2</v>
      </c>
      <c r="K63" s="22" t="s">
        <v>464</v>
      </c>
      <c r="L63" s="329"/>
      <c r="M63" s="240"/>
      <c r="N63" s="22"/>
      <c r="O63" s="340"/>
    </row>
    <row r="64" spans="1:15" s="16" customFormat="1" ht="11.1" customHeight="1">
      <c r="A64" s="11"/>
      <c r="B64" s="12"/>
      <c r="C64" s="244"/>
      <c r="D64" s="357"/>
      <c r="E64" s="13"/>
      <c r="F64" s="400"/>
      <c r="G64" s="15"/>
      <c r="I64" s="358"/>
      <c r="J64" s="346"/>
      <c r="K64" s="325"/>
      <c r="L64" s="239"/>
      <c r="M64" s="237"/>
      <c r="N64" s="325"/>
      <c r="O64" s="338"/>
    </row>
    <row r="65" spans="1:15" s="16" customFormat="1" ht="11.1" customHeight="1">
      <c r="A65" s="385"/>
      <c r="B65" s="386"/>
      <c r="C65" s="244"/>
      <c r="D65" s="357"/>
      <c r="E65" s="13"/>
      <c r="F65" s="400"/>
      <c r="G65" s="15"/>
      <c r="I65" s="358"/>
      <c r="J65" s="347"/>
      <c r="K65" s="24"/>
      <c r="L65" s="2"/>
      <c r="M65" s="236"/>
      <c r="N65" s="24"/>
      <c r="O65" s="334"/>
    </row>
    <row r="66" spans="1:15" s="16" customFormat="1" ht="11.1" customHeight="1">
      <c r="A66" s="387"/>
      <c r="B66" s="388" t="s">
        <v>914</v>
      </c>
      <c r="C66" s="245" t="s">
        <v>1065</v>
      </c>
      <c r="D66" s="389">
        <v>2</v>
      </c>
      <c r="E66" s="390" t="s">
        <v>739</v>
      </c>
      <c r="F66" s="398"/>
      <c r="G66" s="18"/>
      <c r="H66" s="19"/>
      <c r="I66" s="360"/>
      <c r="J66" s="348"/>
      <c r="K66" s="22"/>
      <c r="L66" s="329"/>
      <c r="M66" s="240">
        <v>2</v>
      </c>
      <c r="N66" s="22" t="s">
        <v>464</v>
      </c>
      <c r="O66" s="340"/>
    </row>
    <row r="67" spans="1:15" s="16" customFormat="1" ht="11.1" customHeight="1">
      <c r="A67" s="11"/>
      <c r="B67" s="12"/>
      <c r="C67" s="244"/>
      <c r="D67" s="357"/>
      <c r="E67" s="13"/>
      <c r="F67" s="14"/>
      <c r="G67" s="15"/>
      <c r="I67" s="358"/>
      <c r="J67" s="346"/>
      <c r="K67" s="325"/>
      <c r="L67" s="239"/>
      <c r="M67" s="407"/>
      <c r="N67" s="325"/>
      <c r="O67" s="338"/>
    </row>
    <row r="68" spans="1:15" s="16" customFormat="1" ht="11.1" customHeight="1">
      <c r="A68" s="385"/>
      <c r="B68" s="386"/>
      <c r="C68" s="244"/>
      <c r="D68" s="357"/>
      <c r="E68" s="13"/>
      <c r="F68" s="14"/>
      <c r="G68" s="15"/>
      <c r="I68" s="358"/>
      <c r="J68" s="347"/>
      <c r="K68" s="24"/>
      <c r="L68" s="2"/>
      <c r="M68" s="426"/>
      <c r="N68" s="24"/>
      <c r="O68" s="334"/>
    </row>
    <row r="69" spans="1:15" s="16" customFormat="1" ht="11.1" customHeight="1">
      <c r="A69" s="387"/>
      <c r="B69" s="388" t="s">
        <v>916</v>
      </c>
      <c r="C69" s="245" t="s">
        <v>917</v>
      </c>
      <c r="D69" s="389">
        <v>34</v>
      </c>
      <c r="E69" s="390" t="s">
        <v>740</v>
      </c>
      <c r="F69" s="17"/>
      <c r="G69" s="18"/>
      <c r="H69" s="19"/>
      <c r="I69" s="360"/>
      <c r="J69" s="348">
        <v>17</v>
      </c>
      <c r="K69" s="22" t="s">
        <v>465</v>
      </c>
      <c r="L69" s="425"/>
      <c r="M69" s="409">
        <v>17</v>
      </c>
      <c r="N69" s="22" t="s">
        <v>465</v>
      </c>
      <c r="O69" s="340"/>
    </row>
    <row r="70" spans="1:15" s="16" customFormat="1" ht="11.1" customHeight="1">
      <c r="A70" s="11"/>
      <c r="B70" s="12"/>
      <c r="C70" s="244"/>
      <c r="D70" s="357"/>
      <c r="E70" s="13"/>
      <c r="F70" s="14"/>
      <c r="G70" s="15"/>
      <c r="I70" s="358"/>
      <c r="J70" s="346"/>
      <c r="K70" s="325"/>
      <c r="L70" s="239"/>
      <c r="M70" s="237"/>
      <c r="N70" s="325"/>
      <c r="O70" s="338"/>
    </row>
    <row r="71" spans="1:15" s="16" customFormat="1" ht="11.1" customHeight="1">
      <c r="A71" s="385"/>
      <c r="B71" s="386"/>
      <c r="C71" s="244"/>
      <c r="D71" s="357"/>
      <c r="E71" s="13"/>
      <c r="F71" s="14"/>
      <c r="G71" s="15"/>
      <c r="I71" s="358"/>
      <c r="J71" s="347"/>
      <c r="K71" s="24"/>
      <c r="L71" s="2"/>
      <c r="M71" s="236"/>
      <c r="N71" s="24"/>
      <c r="O71" s="334"/>
    </row>
    <row r="72" spans="1:15" s="16" customFormat="1" ht="11.1" customHeight="1">
      <c r="A72" s="387"/>
      <c r="B72" s="388" t="s">
        <v>918</v>
      </c>
      <c r="C72" s="245"/>
      <c r="D72" s="389">
        <v>8</v>
      </c>
      <c r="E72" s="390" t="s">
        <v>740</v>
      </c>
      <c r="F72" s="17"/>
      <c r="G72" s="18"/>
      <c r="H72" s="19"/>
      <c r="I72" s="360"/>
      <c r="J72" s="348">
        <v>4</v>
      </c>
      <c r="K72" s="22" t="s">
        <v>465</v>
      </c>
      <c r="L72" s="329"/>
      <c r="M72" s="240">
        <v>4</v>
      </c>
      <c r="N72" s="22" t="s">
        <v>465</v>
      </c>
      <c r="O72" s="340"/>
    </row>
    <row r="73" spans="1:15" s="16" customFormat="1" ht="11.1" customHeight="1">
      <c r="A73" s="11"/>
      <c r="B73" s="12"/>
      <c r="C73" s="244"/>
      <c r="D73" s="357"/>
      <c r="E73" s="13"/>
      <c r="F73" s="14"/>
      <c r="G73" s="15"/>
      <c r="I73" s="358"/>
      <c r="J73" s="346"/>
      <c r="K73" s="325"/>
      <c r="L73" s="239"/>
      <c r="M73" s="237"/>
      <c r="N73" s="325"/>
      <c r="O73" s="338"/>
    </row>
    <row r="74" spans="1:15" s="16" customFormat="1" ht="11.1" customHeight="1">
      <c r="A74" s="385"/>
      <c r="B74" s="386"/>
      <c r="C74" s="244"/>
      <c r="D74" s="357"/>
      <c r="E74" s="13"/>
      <c r="F74" s="14"/>
      <c r="G74" s="15"/>
      <c r="I74" s="358"/>
      <c r="J74" s="347"/>
      <c r="K74" s="24"/>
      <c r="L74" s="2"/>
      <c r="M74" s="236"/>
      <c r="N74" s="24"/>
      <c r="O74" s="334"/>
    </row>
    <row r="75" spans="1:15" s="16" customFormat="1" ht="11.1" customHeight="1">
      <c r="A75" s="387"/>
      <c r="B75" s="388" t="s">
        <v>919</v>
      </c>
      <c r="C75" s="245"/>
      <c r="D75" s="389">
        <v>2</v>
      </c>
      <c r="E75" s="390" t="s">
        <v>740</v>
      </c>
      <c r="F75" s="17"/>
      <c r="G75" s="18"/>
      <c r="H75" s="19"/>
      <c r="I75" s="360"/>
      <c r="J75" s="348">
        <v>2</v>
      </c>
      <c r="K75" s="22" t="s">
        <v>465</v>
      </c>
      <c r="L75" s="329"/>
      <c r="M75" s="240"/>
      <c r="N75" s="22" t="s">
        <v>465</v>
      </c>
      <c r="O75" s="340"/>
    </row>
    <row r="76" spans="1:15" s="16" customFormat="1" ht="11.1" customHeight="1">
      <c r="A76" s="11"/>
      <c r="B76" s="12"/>
      <c r="C76" s="244"/>
      <c r="D76" s="357"/>
      <c r="E76" s="13"/>
      <c r="F76" s="14"/>
      <c r="G76" s="15"/>
      <c r="I76" s="358"/>
      <c r="J76" s="346"/>
      <c r="K76" s="325"/>
      <c r="L76" s="239"/>
      <c r="M76" s="237"/>
      <c r="N76" s="325"/>
      <c r="O76" s="338"/>
    </row>
    <row r="77" spans="1:15" s="16" customFormat="1" ht="11.1" customHeight="1">
      <c r="A77" s="385"/>
      <c r="B77" s="386"/>
      <c r="C77" s="244"/>
      <c r="D77" s="357"/>
      <c r="E77" s="13"/>
      <c r="F77" s="14"/>
      <c r="G77" s="15"/>
      <c r="I77" s="358"/>
      <c r="J77" s="347"/>
      <c r="K77" s="24"/>
      <c r="L77" s="2"/>
      <c r="M77" s="236"/>
      <c r="N77" s="24"/>
      <c r="O77" s="334"/>
    </row>
    <row r="78" spans="1:15" s="16" customFormat="1" ht="11.1" customHeight="1">
      <c r="A78" s="387"/>
      <c r="B78" s="388" t="s">
        <v>920</v>
      </c>
      <c r="C78" s="245" t="s">
        <v>923</v>
      </c>
      <c r="D78" s="389">
        <v>4</v>
      </c>
      <c r="E78" s="390" t="s">
        <v>740</v>
      </c>
      <c r="F78" s="17"/>
      <c r="G78" s="18"/>
      <c r="H78" s="19"/>
      <c r="I78" s="360"/>
      <c r="J78" s="348">
        <v>2</v>
      </c>
      <c r="K78" s="22" t="s">
        <v>465</v>
      </c>
      <c r="L78" s="329"/>
      <c r="M78" s="240">
        <v>2</v>
      </c>
      <c r="N78" s="22" t="s">
        <v>465</v>
      </c>
      <c r="O78" s="340"/>
    </row>
    <row r="79" spans="1:15" s="16" customFormat="1" ht="11.1" customHeight="1">
      <c r="A79" s="11"/>
      <c r="B79" s="12"/>
      <c r="C79" s="244"/>
      <c r="D79" s="357"/>
      <c r="E79" s="13"/>
      <c r="F79" s="14"/>
      <c r="G79" s="15"/>
      <c r="I79" s="358"/>
      <c r="J79" s="346"/>
      <c r="K79" s="325"/>
      <c r="L79" s="239"/>
      <c r="M79" s="237"/>
      <c r="N79" s="325"/>
      <c r="O79" s="338"/>
    </row>
    <row r="80" spans="1:15" s="16" customFormat="1" ht="11.1" customHeight="1">
      <c r="A80" s="385"/>
      <c r="B80" s="386"/>
      <c r="C80" s="244"/>
      <c r="D80" s="357"/>
      <c r="E80" s="13"/>
      <c r="F80" s="14"/>
      <c r="G80" s="15"/>
      <c r="I80" s="358"/>
      <c r="J80" s="347"/>
      <c r="K80" s="24"/>
      <c r="L80" s="2"/>
      <c r="M80" s="236"/>
      <c r="N80" s="24"/>
      <c r="O80" s="334"/>
    </row>
    <row r="81" spans="1:15" s="16" customFormat="1" ht="11.1" customHeight="1">
      <c r="A81" s="387"/>
      <c r="B81" s="388" t="s">
        <v>921</v>
      </c>
      <c r="C81" s="245" t="s">
        <v>922</v>
      </c>
      <c r="D81" s="389">
        <v>5</v>
      </c>
      <c r="E81" s="390" t="s">
        <v>738</v>
      </c>
      <c r="F81" s="17"/>
      <c r="G81" s="18"/>
      <c r="H81" s="19"/>
      <c r="I81" s="360"/>
      <c r="J81" s="348">
        <v>3</v>
      </c>
      <c r="K81" s="22" t="s">
        <v>1224</v>
      </c>
      <c r="L81" s="329"/>
      <c r="M81" s="240">
        <v>2</v>
      </c>
      <c r="N81" s="22" t="s">
        <v>1224</v>
      </c>
      <c r="O81" s="340"/>
    </row>
    <row r="82" spans="1:15" s="16" customFormat="1" ht="11.1" customHeight="1">
      <c r="A82" s="11"/>
      <c r="B82" s="12"/>
      <c r="C82" s="244"/>
      <c r="D82" s="357"/>
      <c r="E82" s="13"/>
      <c r="F82" s="14"/>
      <c r="G82" s="15"/>
      <c r="I82" s="358"/>
      <c r="J82" s="346"/>
      <c r="K82" s="325"/>
      <c r="L82" s="239"/>
      <c r="M82" s="237"/>
      <c r="N82" s="325"/>
      <c r="O82" s="338"/>
    </row>
    <row r="83" spans="1:15" s="16" customFormat="1" ht="11.1" customHeight="1">
      <c r="A83" s="385"/>
      <c r="B83" s="386"/>
      <c r="C83" s="244"/>
      <c r="D83" s="357"/>
      <c r="E83" s="13"/>
      <c r="F83" s="14"/>
      <c r="G83" s="15"/>
      <c r="I83" s="358"/>
      <c r="J83" s="347"/>
      <c r="K83" s="24"/>
      <c r="L83" s="2"/>
      <c r="M83" s="236"/>
      <c r="N83" s="24"/>
      <c r="O83" s="334"/>
    </row>
    <row r="84" spans="1:15" s="16" customFormat="1" ht="11.1" customHeight="1">
      <c r="A84" s="387"/>
      <c r="B84" s="388" t="s">
        <v>1180</v>
      </c>
      <c r="C84" s="245"/>
      <c r="D84" s="389"/>
      <c r="E84" s="390"/>
      <c r="F84" s="17"/>
      <c r="G84" s="18"/>
      <c r="H84" s="19"/>
      <c r="I84" s="360"/>
      <c r="J84" s="348"/>
      <c r="K84" s="22"/>
      <c r="L84" s="329"/>
      <c r="M84" s="240"/>
      <c r="N84" s="22"/>
      <c r="O84" s="340"/>
    </row>
    <row r="85" spans="1:15" s="16" customFormat="1" ht="11.1" customHeight="1">
      <c r="A85" s="11"/>
      <c r="B85" s="12"/>
      <c r="C85" s="244" t="s">
        <v>1136</v>
      </c>
      <c r="D85" s="357"/>
      <c r="E85" s="13"/>
      <c r="F85" s="14"/>
      <c r="G85" s="15"/>
      <c r="I85" s="358"/>
      <c r="J85" s="346" t="s">
        <v>1076</v>
      </c>
      <c r="K85" s="325"/>
      <c r="L85" s="239"/>
      <c r="M85" s="346" t="s">
        <v>1076</v>
      </c>
      <c r="N85" s="325"/>
      <c r="O85" s="338"/>
    </row>
    <row r="86" spans="1:15" s="16" customFormat="1" ht="11.1" customHeight="1">
      <c r="A86" s="385"/>
      <c r="B86" s="386" t="s">
        <v>1137</v>
      </c>
      <c r="C86" s="244" t="s">
        <v>1138</v>
      </c>
      <c r="D86" s="357"/>
      <c r="E86" s="13"/>
      <c r="F86" s="14"/>
      <c r="G86" s="15"/>
      <c r="I86" s="358"/>
      <c r="J86" s="402">
        <v>0.54</v>
      </c>
      <c r="K86" s="24"/>
      <c r="L86" s="2"/>
      <c r="M86" s="403">
        <v>0.46</v>
      </c>
      <c r="N86" s="24"/>
      <c r="O86" s="334"/>
    </row>
    <row r="87" spans="1:15" s="16" customFormat="1" ht="11.1" customHeight="1">
      <c r="A87" s="387"/>
      <c r="B87" s="388"/>
      <c r="C87" s="245" t="s">
        <v>1139</v>
      </c>
      <c r="D87" s="359">
        <v>1</v>
      </c>
      <c r="E87" s="390" t="s">
        <v>1142</v>
      </c>
      <c r="F87" s="17"/>
      <c r="G87" s="18"/>
      <c r="H87" s="19"/>
      <c r="I87" s="360"/>
      <c r="J87" s="348"/>
      <c r="K87" s="22" t="s">
        <v>1222</v>
      </c>
      <c r="L87" s="329"/>
      <c r="M87" s="240"/>
      <c r="N87" s="22" t="s">
        <v>1222</v>
      </c>
      <c r="O87" s="340"/>
    </row>
    <row r="88" spans="1:15" s="16" customFormat="1" ht="11.1" customHeight="1">
      <c r="A88" s="11"/>
      <c r="B88" s="12"/>
      <c r="C88" s="244" t="s">
        <v>1136</v>
      </c>
      <c r="D88" s="357"/>
      <c r="E88" s="13"/>
      <c r="F88" s="14"/>
      <c r="G88" s="15"/>
      <c r="I88" s="358"/>
      <c r="J88" s="346" t="s">
        <v>1076</v>
      </c>
      <c r="K88" s="325"/>
      <c r="L88" s="239"/>
      <c r="M88" s="346" t="s">
        <v>1076</v>
      </c>
      <c r="N88" s="325"/>
      <c r="O88" s="338"/>
    </row>
    <row r="89" spans="1:15" s="16" customFormat="1" ht="11.1" customHeight="1">
      <c r="A89" s="385"/>
      <c r="B89" s="386" t="s">
        <v>1140</v>
      </c>
      <c r="C89" s="244" t="s">
        <v>1138</v>
      </c>
      <c r="D89" s="357"/>
      <c r="E89" s="13"/>
      <c r="F89" s="14"/>
      <c r="G89" s="15"/>
      <c r="I89" s="358"/>
      <c r="J89" s="402">
        <v>0.54</v>
      </c>
      <c r="K89" s="24"/>
      <c r="L89" s="2"/>
      <c r="M89" s="403">
        <v>0.46</v>
      </c>
      <c r="N89" s="24"/>
      <c r="O89" s="334"/>
    </row>
    <row r="90" spans="1:15" s="16" customFormat="1" ht="11.1" customHeight="1">
      <c r="A90" s="387"/>
      <c r="B90" s="388"/>
      <c r="C90" s="245" t="s">
        <v>1141</v>
      </c>
      <c r="D90" s="359">
        <v>2</v>
      </c>
      <c r="E90" s="419" t="s">
        <v>1143</v>
      </c>
      <c r="F90" s="17"/>
      <c r="G90" s="18"/>
      <c r="H90" s="19"/>
      <c r="I90" s="360"/>
      <c r="J90" s="348"/>
      <c r="K90" s="22" t="s">
        <v>1223</v>
      </c>
      <c r="L90" s="329"/>
      <c r="M90" s="240"/>
      <c r="N90" s="22" t="s">
        <v>1223</v>
      </c>
      <c r="O90" s="340"/>
    </row>
    <row r="91" spans="1:15" s="16" customFormat="1" ht="11.1" customHeight="1">
      <c r="A91" s="11"/>
      <c r="B91" s="12"/>
      <c r="C91" s="244"/>
      <c r="D91" s="357"/>
      <c r="E91" s="13"/>
      <c r="F91" s="14"/>
      <c r="G91" s="15"/>
      <c r="I91" s="358"/>
      <c r="J91" s="346"/>
      <c r="K91" s="325"/>
      <c r="L91" s="239"/>
      <c r="M91" s="346"/>
      <c r="N91" s="325"/>
      <c r="O91" s="338"/>
    </row>
    <row r="92" spans="1:15" s="16" customFormat="1" ht="11.1" customHeight="1">
      <c r="A92" s="385"/>
      <c r="B92" s="386"/>
      <c r="C92" s="244"/>
      <c r="D92" s="357"/>
      <c r="E92" s="13"/>
      <c r="F92" s="14"/>
      <c r="G92" s="15"/>
      <c r="I92" s="358"/>
      <c r="J92" s="402"/>
      <c r="K92" s="24"/>
      <c r="L92" s="2"/>
      <c r="M92" s="403"/>
      <c r="N92" s="24"/>
      <c r="O92" s="334"/>
    </row>
    <row r="93" spans="1:15" s="16" customFormat="1" ht="11.1" customHeight="1">
      <c r="A93" s="387"/>
      <c r="B93" s="388"/>
      <c r="C93" s="245"/>
      <c r="D93" s="359"/>
      <c r="E93" s="419"/>
      <c r="F93" s="17"/>
      <c r="G93" s="18"/>
      <c r="H93" s="19"/>
      <c r="I93" s="360"/>
      <c r="J93" s="348"/>
      <c r="K93" s="22"/>
      <c r="L93" s="329"/>
      <c r="M93" s="240"/>
      <c r="N93" s="22"/>
      <c r="O93" s="340"/>
    </row>
    <row r="94" spans="1:15" s="16" customFormat="1" ht="11.1" customHeight="1">
      <c r="A94" s="11"/>
      <c r="B94" s="12"/>
      <c r="C94" s="244"/>
      <c r="D94" s="357"/>
      <c r="E94" s="13"/>
      <c r="F94" s="14"/>
      <c r="G94" s="15"/>
      <c r="I94" s="358"/>
      <c r="J94" s="346"/>
      <c r="K94" s="325"/>
      <c r="L94" s="239"/>
      <c r="M94" s="346"/>
      <c r="N94" s="325"/>
      <c r="O94" s="338"/>
    </row>
    <row r="95" spans="1:15" s="16" customFormat="1" ht="11.1" customHeight="1">
      <c r="A95" s="385"/>
      <c r="B95" s="386"/>
      <c r="C95" s="244"/>
      <c r="D95" s="357"/>
      <c r="E95" s="13"/>
      <c r="F95" s="14"/>
      <c r="G95" s="15"/>
      <c r="I95" s="358"/>
      <c r="J95" s="402"/>
      <c r="K95" s="24"/>
      <c r="L95" s="2"/>
      <c r="M95" s="403"/>
      <c r="N95" s="24"/>
      <c r="O95" s="334"/>
    </row>
    <row r="96" spans="1:15" s="16" customFormat="1" ht="11.1" customHeight="1">
      <c r="A96" s="387"/>
      <c r="B96" s="388"/>
      <c r="C96" s="245"/>
      <c r="D96" s="359"/>
      <c r="E96" s="419"/>
      <c r="F96" s="17"/>
      <c r="G96" s="18"/>
      <c r="H96" s="19"/>
      <c r="I96" s="360"/>
      <c r="J96" s="348"/>
      <c r="K96" s="22"/>
      <c r="L96" s="329"/>
      <c r="M96" s="240"/>
      <c r="N96" s="22"/>
      <c r="O96" s="340"/>
    </row>
    <row r="97" spans="1:15" s="16" customFormat="1" ht="11.1" customHeight="1">
      <c r="A97" s="11"/>
      <c r="B97" s="12"/>
      <c r="C97" s="244"/>
      <c r="D97" s="357"/>
      <c r="E97" s="13"/>
      <c r="F97" s="14"/>
      <c r="G97" s="15"/>
      <c r="I97" s="358"/>
      <c r="J97" s="346"/>
      <c r="K97" s="325"/>
      <c r="L97" s="239"/>
      <c r="M97" s="346"/>
      <c r="N97" s="325"/>
      <c r="O97" s="338"/>
    </row>
    <row r="98" spans="1:15" s="16" customFormat="1" ht="11.1" customHeight="1">
      <c r="A98" s="385"/>
      <c r="B98" s="386"/>
      <c r="C98" s="244"/>
      <c r="D98" s="357"/>
      <c r="E98" s="13"/>
      <c r="F98" s="14"/>
      <c r="G98" s="15"/>
      <c r="I98" s="358"/>
      <c r="J98" s="402"/>
      <c r="K98" s="24"/>
      <c r="L98" s="2"/>
      <c r="M98" s="403"/>
      <c r="N98" s="24"/>
      <c r="O98" s="334"/>
    </row>
    <row r="99" spans="1:15" s="16" customFormat="1" ht="11.1" customHeight="1">
      <c r="A99" s="387"/>
      <c r="B99" s="388"/>
      <c r="C99" s="245"/>
      <c r="D99" s="359"/>
      <c r="E99" s="419"/>
      <c r="F99" s="17"/>
      <c r="G99" s="18"/>
      <c r="H99" s="19"/>
      <c r="I99" s="360"/>
      <c r="J99" s="348"/>
      <c r="K99" s="22"/>
      <c r="L99" s="329"/>
      <c r="M99" s="240"/>
      <c r="N99" s="22"/>
      <c r="O99" s="340"/>
    </row>
    <row r="100" spans="1:15" s="16" customFormat="1" ht="11.1" customHeight="1">
      <c r="A100" s="11"/>
      <c r="B100" s="12"/>
      <c r="C100" s="244"/>
      <c r="D100" s="357"/>
      <c r="E100" s="13"/>
      <c r="F100" s="14"/>
      <c r="G100" s="15"/>
      <c r="I100" s="358"/>
      <c r="J100" s="346"/>
      <c r="K100" s="325"/>
      <c r="L100" s="239"/>
      <c r="M100" s="346"/>
      <c r="N100" s="325"/>
      <c r="O100" s="338"/>
    </row>
    <row r="101" spans="1:15" s="16" customFormat="1" ht="11.1" customHeight="1">
      <c r="A101" s="385"/>
      <c r="B101" s="386"/>
      <c r="C101" s="244"/>
      <c r="D101" s="357"/>
      <c r="E101" s="13"/>
      <c r="F101" s="14"/>
      <c r="G101" s="15"/>
      <c r="I101" s="358"/>
      <c r="J101" s="402"/>
      <c r="K101" s="24"/>
      <c r="L101" s="2"/>
      <c r="M101" s="403"/>
      <c r="N101" s="24"/>
      <c r="O101" s="334"/>
    </row>
    <row r="102" spans="1:15" s="16" customFormat="1" ht="11.1" customHeight="1">
      <c r="A102" s="387"/>
      <c r="B102" s="388"/>
      <c r="C102" s="245"/>
      <c r="D102" s="359"/>
      <c r="E102" s="419"/>
      <c r="F102" s="17"/>
      <c r="G102" s="18"/>
      <c r="H102" s="19"/>
      <c r="I102" s="360"/>
      <c r="J102" s="348"/>
      <c r="K102" s="22"/>
      <c r="L102" s="329"/>
      <c r="M102" s="240"/>
      <c r="N102" s="22"/>
      <c r="O102" s="340"/>
    </row>
    <row r="103" spans="1:15" s="16" customFormat="1" ht="11.1" customHeight="1">
      <c r="A103" s="11"/>
      <c r="B103" s="12"/>
      <c r="C103" s="244"/>
      <c r="D103" s="357"/>
      <c r="E103" s="13"/>
      <c r="F103" s="14"/>
      <c r="G103" s="15"/>
      <c r="I103" s="358"/>
      <c r="J103" s="346"/>
      <c r="K103" s="325"/>
      <c r="L103" s="239"/>
      <c r="M103" s="346"/>
      <c r="N103" s="325"/>
      <c r="O103" s="338"/>
    </row>
    <row r="104" spans="1:15" s="16" customFormat="1" ht="11.1" customHeight="1">
      <c r="A104" s="385"/>
      <c r="B104" s="386"/>
      <c r="C104" s="244"/>
      <c r="D104" s="357"/>
      <c r="E104" s="13"/>
      <c r="F104" s="14"/>
      <c r="G104" s="15"/>
      <c r="I104" s="358"/>
      <c r="J104" s="402"/>
      <c r="K104" s="24"/>
      <c r="L104" s="2"/>
      <c r="M104" s="403"/>
      <c r="N104" s="24"/>
      <c r="O104" s="334"/>
    </row>
    <row r="105" spans="1:15" s="16" customFormat="1" ht="11.1" customHeight="1">
      <c r="A105" s="387"/>
      <c r="B105" s="388"/>
      <c r="C105" s="245"/>
      <c r="D105" s="359"/>
      <c r="E105" s="419"/>
      <c r="F105" s="17"/>
      <c r="G105" s="18"/>
      <c r="H105" s="19"/>
      <c r="I105" s="360"/>
      <c r="J105" s="348"/>
      <c r="K105" s="22"/>
      <c r="L105" s="329"/>
      <c r="M105" s="240"/>
      <c r="N105" s="22"/>
      <c r="O105" s="340"/>
    </row>
    <row r="106" spans="1:15" s="16" customFormat="1" ht="11.1" customHeight="1">
      <c r="A106" s="11"/>
      <c r="B106" s="12"/>
      <c r="C106" s="244"/>
      <c r="D106" s="357"/>
      <c r="E106" s="13"/>
      <c r="F106" s="14"/>
      <c r="G106" s="15"/>
      <c r="I106" s="358"/>
      <c r="J106" s="346"/>
      <c r="K106" s="325"/>
      <c r="L106" s="239"/>
      <c r="M106" s="346"/>
      <c r="N106" s="325"/>
      <c r="O106" s="338"/>
    </row>
    <row r="107" spans="1:15" s="16" customFormat="1" ht="11.1" customHeight="1">
      <c r="A107" s="385"/>
      <c r="B107" s="386"/>
      <c r="C107" s="244"/>
      <c r="D107" s="357"/>
      <c r="E107" s="13"/>
      <c r="F107" s="14"/>
      <c r="G107" s="15"/>
      <c r="I107" s="358"/>
      <c r="J107" s="402"/>
      <c r="K107" s="24"/>
      <c r="L107" s="2"/>
      <c r="M107" s="403"/>
      <c r="N107" s="24"/>
      <c r="O107" s="334"/>
    </row>
    <row r="108" spans="1:15" s="16" customFormat="1" ht="11.1" customHeight="1">
      <c r="A108" s="387"/>
      <c r="B108" s="388"/>
      <c r="C108" s="245"/>
      <c r="D108" s="359"/>
      <c r="E108" s="419"/>
      <c r="F108" s="17"/>
      <c r="G108" s="18"/>
      <c r="H108" s="19"/>
      <c r="I108" s="360"/>
      <c r="J108" s="348"/>
      <c r="K108" s="22"/>
      <c r="L108" s="329"/>
      <c r="M108" s="240"/>
      <c r="N108" s="22"/>
      <c r="O108" s="340"/>
    </row>
    <row r="109" spans="1:15" s="16" customFormat="1" ht="11.1" customHeight="1">
      <c r="A109" s="11"/>
      <c r="B109" s="12"/>
      <c r="C109" s="244"/>
      <c r="D109" s="357"/>
      <c r="E109" s="13"/>
      <c r="F109" s="14"/>
      <c r="G109" s="15"/>
      <c r="I109" s="358"/>
      <c r="J109" s="346"/>
      <c r="K109" s="325"/>
      <c r="L109" s="239"/>
      <c r="M109" s="346"/>
      <c r="N109" s="325"/>
      <c r="O109" s="338"/>
    </row>
    <row r="110" spans="1:15" s="16" customFormat="1" ht="11.1" customHeight="1">
      <c r="A110" s="385"/>
      <c r="B110" s="386"/>
      <c r="C110" s="244"/>
      <c r="D110" s="357"/>
      <c r="E110" s="13"/>
      <c r="F110" s="14"/>
      <c r="G110" s="15"/>
      <c r="I110" s="358"/>
      <c r="J110" s="402"/>
      <c r="K110" s="24"/>
      <c r="L110" s="2"/>
      <c r="M110" s="403"/>
      <c r="N110" s="24"/>
      <c r="O110" s="334"/>
    </row>
    <row r="111" spans="1:15" s="16" customFormat="1" ht="11.1" customHeight="1">
      <c r="A111" s="387"/>
      <c r="B111" s="388"/>
      <c r="C111" s="245"/>
      <c r="D111" s="359"/>
      <c r="E111" s="419"/>
      <c r="F111" s="17"/>
      <c r="G111" s="18"/>
      <c r="H111" s="19"/>
      <c r="I111" s="360"/>
      <c r="J111" s="348"/>
      <c r="K111" s="22"/>
      <c r="L111" s="329"/>
      <c r="M111" s="240"/>
      <c r="N111" s="22"/>
      <c r="O111" s="340"/>
    </row>
    <row r="112" spans="1:15" s="16" customFormat="1" ht="11.1" customHeight="1">
      <c r="A112" s="11"/>
      <c r="B112" s="12"/>
      <c r="C112" s="244"/>
      <c r="D112" s="357"/>
      <c r="E112" s="13"/>
      <c r="F112" s="14"/>
      <c r="G112" s="15"/>
      <c r="I112" s="358"/>
      <c r="J112" s="346"/>
      <c r="K112" s="325"/>
      <c r="L112" s="239"/>
      <c r="M112" s="346"/>
      <c r="N112" s="325"/>
      <c r="O112" s="338"/>
    </row>
    <row r="113" spans="1:15" s="16" customFormat="1" ht="11.1" customHeight="1">
      <c r="A113" s="385"/>
      <c r="B113" s="386"/>
      <c r="C113" s="244"/>
      <c r="D113" s="357"/>
      <c r="E113" s="13"/>
      <c r="F113" s="14"/>
      <c r="G113" s="15"/>
      <c r="I113" s="358"/>
      <c r="J113" s="402"/>
      <c r="K113" s="24"/>
      <c r="L113" s="2"/>
      <c r="M113" s="403"/>
      <c r="N113" s="24"/>
      <c r="O113" s="334"/>
    </row>
    <row r="114" spans="1:15" s="16" customFormat="1" ht="11.1" customHeight="1">
      <c r="A114" s="387"/>
      <c r="B114" s="388"/>
      <c r="C114" s="245"/>
      <c r="D114" s="359"/>
      <c r="E114" s="419"/>
      <c r="F114" s="17"/>
      <c r="G114" s="18"/>
      <c r="H114" s="19"/>
      <c r="I114" s="360"/>
      <c r="J114" s="348"/>
      <c r="K114" s="22"/>
      <c r="L114" s="329"/>
      <c r="M114" s="240"/>
      <c r="N114" s="22"/>
      <c r="O114" s="340"/>
    </row>
    <row r="115" spans="1:15" s="16" customFormat="1" ht="11.1" customHeight="1">
      <c r="A115" s="11"/>
      <c r="B115" s="12"/>
      <c r="C115" s="244"/>
      <c r="D115" s="357"/>
      <c r="E115" s="13"/>
      <c r="F115" s="14"/>
      <c r="G115" s="15"/>
      <c r="I115" s="358"/>
      <c r="J115" s="346"/>
      <c r="K115" s="325"/>
      <c r="L115" s="239"/>
      <c r="M115" s="346"/>
      <c r="N115" s="325"/>
      <c r="O115" s="338"/>
    </row>
    <row r="116" spans="1:15" s="16" customFormat="1" ht="11.1" customHeight="1">
      <c r="A116" s="385"/>
      <c r="B116" s="386"/>
      <c r="C116" s="244"/>
      <c r="D116" s="357"/>
      <c r="E116" s="13"/>
      <c r="F116" s="14"/>
      <c r="G116" s="15"/>
      <c r="I116" s="358"/>
      <c r="J116" s="402"/>
      <c r="K116" s="24"/>
      <c r="L116" s="2"/>
      <c r="M116" s="403"/>
      <c r="N116" s="24"/>
      <c r="O116" s="334"/>
    </row>
    <row r="117" spans="1:15" s="16" customFormat="1" ht="11.1" customHeight="1">
      <c r="A117" s="387"/>
      <c r="B117" s="388"/>
      <c r="C117" s="245"/>
      <c r="D117" s="359"/>
      <c r="E117" s="419"/>
      <c r="F117" s="17"/>
      <c r="G117" s="18"/>
      <c r="H117" s="19"/>
      <c r="I117" s="360"/>
      <c r="J117" s="348"/>
      <c r="K117" s="22"/>
      <c r="L117" s="329"/>
      <c r="M117" s="240"/>
      <c r="N117" s="22"/>
      <c r="O117" s="340"/>
    </row>
    <row r="118" spans="1:15" s="16" customFormat="1" ht="11.1" customHeight="1">
      <c r="A118" s="11"/>
      <c r="B118" s="12"/>
      <c r="C118" s="244"/>
      <c r="D118" s="357"/>
      <c r="E118" s="13"/>
      <c r="F118" s="14"/>
      <c r="G118" s="15"/>
      <c r="I118" s="358"/>
      <c r="J118" s="346"/>
      <c r="K118" s="325"/>
      <c r="L118" s="239"/>
      <c r="M118" s="346"/>
      <c r="N118" s="325"/>
      <c r="O118" s="338"/>
    </row>
    <row r="119" spans="1:15" s="16" customFormat="1" ht="11.1" customHeight="1">
      <c r="A119" s="385"/>
      <c r="B119" s="386"/>
      <c r="C119" s="244"/>
      <c r="D119" s="357"/>
      <c r="E119" s="13"/>
      <c r="F119" s="14"/>
      <c r="G119" s="15"/>
      <c r="I119" s="358"/>
      <c r="J119" s="402"/>
      <c r="K119" s="24"/>
      <c r="L119" s="2"/>
      <c r="M119" s="403"/>
      <c r="N119" s="24"/>
      <c r="O119" s="334"/>
    </row>
    <row r="120" spans="1:15" s="16" customFormat="1" ht="11.1" customHeight="1">
      <c r="A120" s="387"/>
      <c r="B120" s="388"/>
      <c r="C120" s="245"/>
      <c r="D120" s="359"/>
      <c r="E120" s="419"/>
      <c r="F120" s="17"/>
      <c r="G120" s="18"/>
      <c r="H120" s="19"/>
      <c r="I120" s="360"/>
      <c r="J120" s="348"/>
      <c r="K120" s="22"/>
      <c r="L120" s="329"/>
      <c r="M120" s="240"/>
      <c r="N120" s="22"/>
      <c r="O120" s="340"/>
    </row>
    <row r="121" spans="1:15" s="16" customFormat="1" ht="11.1" customHeight="1">
      <c r="A121" s="11"/>
      <c r="B121" s="12"/>
      <c r="C121" s="244"/>
      <c r="D121" s="357"/>
      <c r="E121" s="13"/>
      <c r="F121" s="14"/>
      <c r="G121" s="15"/>
      <c r="I121" s="358"/>
      <c r="J121" s="346"/>
      <c r="K121" s="325"/>
      <c r="L121" s="239"/>
      <c r="M121" s="346"/>
      <c r="N121" s="325"/>
      <c r="O121" s="338"/>
    </row>
    <row r="122" spans="1:15" s="16" customFormat="1" ht="11.1" customHeight="1">
      <c r="A122" s="385"/>
      <c r="B122" s="386"/>
      <c r="C122" s="244"/>
      <c r="D122" s="357"/>
      <c r="E122" s="13"/>
      <c r="F122" s="14"/>
      <c r="G122" s="15"/>
      <c r="I122" s="358"/>
      <c r="J122" s="402"/>
      <c r="K122" s="24"/>
      <c r="L122" s="2"/>
      <c r="M122" s="403"/>
      <c r="N122" s="24"/>
      <c r="O122" s="334"/>
    </row>
    <row r="123" spans="1:15" s="16" customFormat="1" ht="11.1" customHeight="1">
      <c r="A123" s="387"/>
      <c r="B123" s="388"/>
      <c r="C123" s="245"/>
      <c r="D123" s="359"/>
      <c r="E123" s="419"/>
      <c r="F123" s="17"/>
      <c r="G123" s="18"/>
      <c r="H123" s="19"/>
      <c r="I123" s="360"/>
      <c r="J123" s="348"/>
      <c r="K123" s="22"/>
      <c r="L123" s="329"/>
      <c r="M123" s="240"/>
      <c r="N123" s="22"/>
      <c r="O123" s="340"/>
    </row>
    <row r="124" spans="1:15" s="16" customFormat="1" ht="11.1" customHeight="1">
      <c r="A124" s="11"/>
      <c r="B124" s="12"/>
      <c r="C124" s="244"/>
      <c r="D124" s="357"/>
      <c r="E124" s="13"/>
      <c r="F124" s="14"/>
      <c r="G124" s="15"/>
      <c r="I124" s="358"/>
      <c r="J124" s="346"/>
      <c r="K124" s="325"/>
      <c r="L124" s="239"/>
      <c r="M124" s="346"/>
      <c r="N124" s="325"/>
      <c r="O124" s="338"/>
    </row>
    <row r="125" spans="1:15" s="16" customFormat="1" ht="11.1" customHeight="1">
      <c r="A125" s="385"/>
      <c r="B125" s="386"/>
      <c r="C125" s="244"/>
      <c r="D125" s="357"/>
      <c r="E125" s="13"/>
      <c r="F125" s="14"/>
      <c r="G125" s="15"/>
      <c r="I125" s="358"/>
      <c r="J125" s="402"/>
      <c r="K125" s="24"/>
      <c r="L125" s="2"/>
      <c r="M125" s="403"/>
      <c r="N125" s="24"/>
      <c r="O125" s="334"/>
    </row>
    <row r="126" spans="1:15" s="16" customFormat="1" ht="11.1" customHeight="1">
      <c r="A126" s="387"/>
      <c r="B126" s="388"/>
      <c r="C126" s="245"/>
      <c r="D126" s="359"/>
      <c r="E126" s="419"/>
      <c r="F126" s="17"/>
      <c r="G126" s="18"/>
      <c r="H126" s="19"/>
      <c r="I126" s="360"/>
      <c r="J126" s="348"/>
      <c r="K126" s="22"/>
      <c r="L126" s="329"/>
      <c r="M126" s="240"/>
      <c r="N126" s="22"/>
      <c r="O126" s="340"/>
    </row>
    <row r="127" spans="1:15" s="16" customFormat="1" ht="11.1" customHeight="1">
      <c r="A127" s="11"/>
      <c r="B127" s="12"/>
      <c r="C127" s="244"/>
      <c r="D127" s="357"/>
      <c r="E127" s="13"/>
      <c r="F127" s="14"/>
      <c r="G127" s="15"/>
      <c r="I127" s="358"/>
      <c r="J127" s="346"/>
      <c r="K127" s="325"/>
      <c r="L127" s="239"/>
      <c r="M127" s="237"/>
      <c r="N127" s="325"/>
      <c r="O127" s="338"/>
    </row>
    <row r="128" spans="1:15" s="16" customFormat="1" ht="11.1" customHeight="1">
      <c r="A128" s="385"/>
      <c r="B128" s="386"/>
      <c r="C128" s="244"/>
      <c r="D128" s="357"/>
      <c r="E128" s="13"/>
      <c r="F128" s="14"/>
      <c r="G128" s="15"/>
      <c r="I128" s="358"/>
      <c r="J128" s="347"/>
      <c r="K128" s="24"/>
      <c r="L128" s="2"/>
      <c r="M128" s="236"/>
      <c r="N128" s="24"/>
      <c r="O128" s="334"/>
    </row>
    <row r="129" spans="1:15" s="16" customFormat="1" ht="11.1" customHeight="1">
      <c r="A129" s="387"/>
      <c r="B129" s="388"/>
      <c r="C129" s="245"/>
      <c r="D129" s="389"/>
      <c r="E129" s="390"/>
      <c r="F129" s="17"/>
      <c r="G129" s="18"/>
      <c r="H129" s="19"/>
      <c r="I129" s="360"/>
      <c r="J129" s="348"/>
      <c r="K129" s="22"/>
      <c r="L129" s="329"/>
      <c r="M129" s="240"/>
      <c r="N129" s="22"/>
      <c r="O129" s="340"/>
    </row>
    <row r="130" spans="1:15" s="16" customFormat="1" ht="11.1" customHeight="1">
      <c r="A130" s="302"/>
      <c r="B130" s="23"/>
      <c r="C130" s="246"/>
      <c r="D130" s="361"/>
      <c r="E130" s="24"/>
      <c r="F130" s="20"/>
      <c r="G130" s="21"/>
      <c r="H130" s="25"/>
      <c r="I130" s="362"/>
      <c r="J130" s="347"/>
      <c r="K130" s="24"/>
      <c r="L130" s="2"/>
      <c r="M130" s="236"/>
      <c r="N130" s="235"/>
      <c r="O130" s="334"/>
    </row>
    <row r="131" spans="1:15" s="16" customFormat="1" ht="11.1" customHeight="1">
      <c r="A131" s="69"/>
      <c r="B131" s="26"/>
      <c r="C131" s="246"/>
      <c r="D131" s="361"/>
      <c r="E131" s="24"/>
      <c r="F131" s="20"/>
      <c r="G131" s="21"/>
      <c r="H131" s="2"/>
      <c r="I131" s="362"/>
      <c r="J131" s="347"/>
      <c r="K131" s="24"/>
      <c r="L131" s="249"/>
      <c r="M131" s="236"/>
      <c r="N131" s="235"/>
      <c r="O131" s="349"/>
    </row>
    <row r="132" spans="1:15" s="16" customFormat="1" ht="11.1" customHeight="1">
      <c r="A132" s="61"/>
      <c r="B132" s="27"/>
      <c r="C132" s="247"/>
      <c r="D132" s="363"/>
      <c r="E132" s="351"/>
      <c r="F132" s="364"/>
      <c r="G132" s="324"/>
      <c r="H132" s="352"/>
      <c r="I132" s="365"/>
      <c r="J132" s="350"/>
      <c r="K132" s="351"/>
      <c r="L132" s="352"/>
      <c r="M132" s="353"/>
      <c r="N132" s="354"/>
      <c r="O132" s="355"/>
    </row>
  </sheetData>
  <mergeCells count="8">
    <mergeCell ref="A2:O2"/>
    <mergeCell ref="A4:A6"/>
    <mergeCell ref="B4:B6"/>
    <mergeCell ref="C4:C6"/>
    <mergeCell ref="D4:I5"/>
    <mergeCell ref="J4:L5"/>
    <mergeCell ref="M4:O5"/>
    <mergeCell ref="H6:I6"/>
  </mergeCells>
  <phoneticPr fontId="15"/>
  <printOptions horizontalCentered="1" verticalCentered="1"/>
  <pageMargins left="0" right="0" top="0.59055118110236227" bottom="0" header="0" footer="0"/>
  <headerFooter alignWithMargins="0"/>
  <rowBreaks count="2" manualBreakCount="2">
    <brk id="48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89AAE-29D6-437E-A014-7C6CADB950E0}">
  <sheetPr>
    <tabColor indexed="42"/>
  </sheetPr>
  <dimension ref="A1:O90"/>
  <sheetViews>
    <sheetView showZeros="0" view="pageBreakPreview" zoomScale="70" zoomScaleNormal="100" zoomScaleSheetLayoutView="70" workbookViewId="0">
      <selection sqref="A1:XFD1048576"/>
    </sheetView>
  </sheetViews>
  <sheetFormatPr defaultColWidth="8.796875" defaultRowHeight="17.25"/>
  <cols>
    <col min="1" max="1" width="3.69921875" style="28" customWidth="1"/>
    <col min="2" max="2" width="20.69921875" style="28" customWidth="1"/>
    <col min="3" max="3" width="19.69921875" style="248" customWidth="1"/>
    <col min="4" max="4" width="4.69921875" style="29" customWidth="1"/>
    <col min="5" max="5" width="3.19921875" style="28" customWidth="1"/>
    <col min="6" max="6" width="6.69921875" style="28" customWidth="1"/>
    <col min="7" max="7" width="8.69921875" style="28" customWidth="1"/>
    <col min="8" max="8" width="9.69921875" style="28" customWidth="1"/>
    <col min="9" max="9" width="4.296875" style="28" customWidth="1"/>
    <col min="10" max="10" width="4.69921875" style="28" customWidth="1"/>
    <col min="11" max="11" width="3.19921875" style="40" customWidth="1"/>
    <col min="12" max="12" width="8.69921875" style="28" customWidth="1"/>
    <col min="13" max="13" width="4.69921875" style="28" customWidth="1"/>
    <col min="14" max="14" width="3.19921875" style="28" customWidth="1"/>
    <col min="15" max="15" width="8.69921875" style="28" customWidth="1"/>
    <col min="16" max="16384" width="8.796875" style="28"/>
  </cols>
  <sheetData>
    <row r="1" spans="1:15" s="3" customFormat="1" ht="13.5">
      <c r="A1" s="1"/>
      <c r="B1" s="2"/>
      <c r="C1" s="243"/>
      <c r="D1" s="4"/>
      <c r="E1" s="5"/>
      <c r="F1" s="6"/>
      <c r="G1" s="7"/>
      <c r="H1" s="8"/>
      <c r="I1" s="9"/>
      <c r="K1" s="5"/>
      <c r="N1" s="8" t="s">
        <v>579</v>
      </c>
      <c r="O1" s="5">
        <v>1</v>
      </c>
    </row>
    <row r="2" spans="1:15" s="10" customFormat="1" ht="30" customHeight="1">
      <c r="A2" s="523" t="s">
        <v>1219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5"/>
    </row>
    <row r="3" spans="1:15" s="10" customFormat="1" ht="13.5" customHeight="1">
      <c r="A3" s="281"/>
      <c r="B3" s="30" t="s">
        <v>1217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3"/>
    </row>
    <row r="4" spans="1:15" s="10" customFormat="1" ht="15.95" customHeight="1">
      <c r="A4" s="536" t="s">
        <v>6</v>
      </c>
      <c r="B4" s="539" t="s">
        <v>33</v>
      </c>
      <c r="C4" s="542" t="s">
        <v>8</v>
      </c>
      <c r="D4" s="526" t="s">
        <v>1213</v>
      </c>
      <c r="E4" s="527"/>
      <c r="F4" s="527"/>
      <c r="G4" s="527"/>
      <c r="H4" s="527"/>
      <c r="I4" s="528"/>
      <c r="J4" s="526" t="s">
        <v>1214</v>
      </c>
      <c r="K4" s="527"/>
      <c r="L4" s="532"/>
      <c r="M4" s="534" t="s">
        <v>1215</v>
      </c>
      <c r="N4" s="527"/>
      <c r="O4" s="528"/>
    </row>
    <row r="5" spans="1:15" s="10" customFormat="1" ht="15.95" customHeight="1">
      <c r="A5" s="537"/>
      <c r="B5" s="540"/>
      <c r="C5" s="543"/>
      <c r="D5" s="529"/>
      <c r="E5" s="530"/>
      <c r="F5" s="530"/>
      <c r="G5" s="530"/>
      <c r="H5" s="530"/>
      <c r="I5" s="531"/>
      <c r="J5" s="529"/>
      <c r="K5" s="530"/>
      <c r="L5" s="533"/>
      <c r="M5" s="535"/>
      <c r="N5" s="530"/>
      <c r="O5" s="531"/>
    </row>
    <row r="6" spans="1:15" s="3" customFormat="1" ht="15.95" customHeight="1">
      <c r="A6" s="538"/>
      <c r="B6" s="541"/>
      <c r="C6" s="544"/>
      <c r="D6" s="356" t="s">
        <v>4</v>
      </c>
      <c r="E6" s="304" t="s">
        <v>5</v>
      </c>
      <c r="F6" s="305"/>
      <c r="G6" s="306"/>
      <c r="H6" s="545"/>
      <c r="I6" s="546"/>
      <c r="J6" s="341" t="s">
        <v>4</v>
      </c>
      <c r="K6" s="304" t="s">
        <v>5</v>
      </c>
      <c r="L6" s="307"/>
      <c r="M6" s="308" t="s">
        <v>4</v>
      </c>
      <c r="N6" s="304" t="s">
        <v>5</v>
      </c>
      <c r="O6" s="342"/>
    </row>
    <row r="7" spans="1:15" s="16" customFormat="1" ht="11.1" customHeight="1">
      <c r="A7" s="11"/>
      <c r="B7" s="12"/>
      <c r="C7" s="244"/>
      <c r="D7" s="357"/>
      <c r="E7" s="13"/>
      <c r="F7" s="14"/>
      <c r="G7" s="15"/>
      <c r="I7" s="358"/>
      <c r="J7" s="343"/>
      <c r="K7" s="13"/>
      <c r="M7" s="234"/>
      <c r="N7" s="12"/>
      <c r="O7" s="344"/>
    </row>
    <row r="8" spans="1:15" s="16" customFormat="1" ht="11.1" customHeight="1">
      <c r="A8" s="385"/>
      <c r="B8" s="386"/>
      <c r="C8" s="244"/>
      <c r="D8" s="357"/>
      <c r="E8" s="13"/>
      <c r="F8" s="14"/>
      <c r="G8" s="15"/>
      <c r="I8" s="358"/>
      <c r="J8" s="343"/>
      <c r="K8" s="13"/>
      <c r="M8" s="234"/>
      <c r="N8" s="12"/>
      <c r="O8" s="344"/>
    </row>
    <row r="9" spans="1:15" s="16" customFormat="1" ht="11.1" customHeight="1">
      <c r="A9" s="387" t="s">
        <v>1118</v>
      </c>
      <c r="B9" s="388" t="s">
        <v>594</v>
      </c>
      <c r="C9" s="245"/>
      <c r="D9" s="359"/>
      <c r="E9" s="390"/>
      <c r="F9" s="17"/>
      <c r="G9" s="18"/>
      <c r="H9" s="19"/>
      <c r="I9" s="360"/>
      <c r="J9" s="343"/>
      <c r="K9" s="13"/>
      <c r="M9" s="234"/>
      <c r="N9" s="12"/>
      <c r="O9" s="344"/>
    </row>
    <row r="10" spans="1:15" s="16" customFormat="1" ht="11.1" customHeight="1">
      <c r="A10" s="11"/>
      <c r="B10" s="12"/>
      <c r="C10" s="244"/>
      <c r="D10" s="357"/>
      <c r="E10" s="13"/>
      <c r="F10" s="14"/>
      <c r="G10" s="15"/>
      <c r="I10" s="358"/>
      <c r="J10" s="337"/>
      <c r="K10" s="325"/>
      <c r="L10" s="239"/>
      <c r="M10" s="237"/>
      <c r="N10" s="251"/>
      <c r="O10" s="338"/>
    </row>
    <row r="11" spans="1:15" s="16" customFormat="1" ht="11.1" customHeight="1">
      <c r="A11" s="385"/>
      <c r="B11" s="386"/>
      <c r="C11" s="244"/>
      <c r="D11" s="357"/>
      <c r="E11" s="13"/>
      <c r="F11" s="14"/>
      <c r="G11" s="15"/>
      <c r="I11" s="358"/>
      <c r="J11" s="333"/>
      <c r="K11" s="24"/>
      <c r="L11" s="2"/>
      <c r="M11" s="236"/>
      <c r="N11" s="24"/>
      <c r="O11" s="334"/>
    </row>
    <row r="12" spans="1:15" s="16" customFormat="1" ht="11.1" customHeight="1">
      <c r="A12" s="387"/>
      <c r="B12" s="388" t="s">
        <v>747</v>
      </c>
      <c r="C12" s="245"/>
      <c r="D12" s="389"/>
      <c r="E12" s="390"/>
      <c r="F12" s="17"/>
      <c r="G12" s="18"/>
      <c r="H12" s="19"/>
      <c r="I12" s="360"/>
      <c r="J12" s="339"/>
      <c r="K12" s="22"/>
      <c r="L12" s="329"/>
      <c r="M12" s="330"/>
      <c r="N12" s="328"/>
      <c r="O12" s="340"/>
    </row>
    <row r="13" spans="1:15" s="16" customFormat="1" ht="11.1" customHeight="1">
      <c r="A13" s="11"/>
      <c r="B13" s="12"/>
      <c r="C13" s="244"/>
      <c r="D13" s="357"/>
      <c r="E13" s="13"/>
      <c r="F13" s="14"/>
      <c r="G13" s="15"/>
      <c r="I13" s="358"/>
      <c r="J13" s="337"/>
      <c r="K13" s="325"/>
      <c r="L13" s="239"/>
      <c r="M13" s="237"/>
      <c r="N13" s="325"/>
      <c r="O13" s="338"/>
    </row>
    <row r="14" spans="1:15" s="16" customFormat="1" ht="11.1" customHeight="1">
      <c r="A14" s="385"/>
      <c r="B14" s="386"/>
      <c r="C14" s="244"/>
      <c r="D14" s="357"/>
      <c r="E14" s="13"/>
      <c r="F14" s="14"/>
      <c r="G14" s="15"/>
      <c r="I14" s="358"/>
      <c r="J14" s="333"/>
      <c r="K14" s="24"/>
      <c r="L14" s="2"/>
      <c r="M14" s="236"/>
      <c r="N14" s="24"/>
      <c r="O14" s="334"/>
    </row>
    <row r="15" spans="1:15" s="16" customFormat="1" ht="11.1" customHeight="1">
      <c r="A15" s="387"/>
      <c r="B15" s="388" t="s">
        <v>748</v>
      </c>
      <c r="C15" s="245" t="s">
        <v>749</v>
      </c>
      <c r="D15" s="389">
        <v>62</v>
      </c>
      <c r="E15" s="390" t="s">
        <v>2</v>
      </c>
      <c r="F15" s="17"/>
      <c r="G15" s="18"/>
      <c r="H15" s="19"/>
      <c r="I15" s="360"/>
      <c r="J15" s="339">
        <v>54</v>
      </c>
      <c r="K15" s="22" t="s">
        <v>1220</v>
      </c>
      <c r="L15" s="329"/>
      <c r="M15" s="330">
        <v>8</v>
      </c>
      <c r="N15" s="22" t="s">
        <v>1220</v>
      </c>
      <c r="O15" s="340"/>
    </row>
    <row r="16" spans="1:15" s="16" customFormat="1" ht="11.1" customHeight="1">
      <c r="A16" s="11"/>
      <c r="B16" s="12"/>
      <c r="C16" s="244"/>
      <c r="D16" s="357"/>
      <c r="E16" s="13"/>
      <c r="F16" s="14"/>
      <c r="G16" s="15"/>
      <c r="I16" s="358"/>
      <c r="J16" s="337"/>
      <c r="K16" s="325"/>
      <c r="L16" s="239"/>
      <c r="M16" s="237"/>
      <c r="N16" s="325"/>
      <c r="O16" s="338"/>
    </row>
    <row r="17" spans="1:15" s="16" customFormat="1" ht="11.1" customHeight="1">
      <c r="A17" s="385"/>
      <c r="B17" s="386"/>
      <c r="C17" s="244"/>
      <c r="D17" s="357"/>
      <c r="E17" s="13"/>
      <c r="F17" s="14"/>
      <c r="G17" s="15"/>
      <c r="I17" s="358"/>
      <c r="J17" s="333"/>
      <c r="K17" s="24"/>
      <c r="L17" s="2"/>
      <c r="M17" s="236"/>
      <c r="N17" s="24"/>
      <c r="O17" s="334"/>
    </row>
    <row r="18" spans="1:15" s="16" customFormat="1" ht="11.1" customHeight="1">
      <c r="A18" s="387"/>
      <c r="B18" s="388" t="s">
        <v>842</v>
      </c>
      <c r="C18" s="245" t="s">
        <v>843</v>
      </c>
      <c r="D18" s="389">
        <v>18</v>
      </c>
      <c r="E18" s="390" t="s">
        <v>740</v>
      </c>
      <c r="F18" s="17"/>
      <c r="G18" s="18"/>
      <c r="H18" s="19"/>
      <c r="I18" s="360"/>
      <c r="J18" s="339">
        <v>14</v>
      </c>
      <c r="K18" s="22" t="s">
        <v>465</v>
      </c>
      <c r="L18" s="329"/>
      <c r="M18" s="330">
        <v>4</v>
      </c>
      <c r="N18" s="22" t="s">
        <v>465</v>
      </c>
      <c r="O18" s="340"/>
    </row>
    <row r="19" spans="1:15" s="16" customFormat="1" ht="11.1" customHeight="1">
      <c r="A19" s="11"/>
      <c r="B19" s="12"/>
      <c r="C19" s="244"/>
      <c r="D19" s="357"/>
      <c r="E19" s="13"/>
      <c r="F19" s="14"/>
      <c r="G19" s="15"/>
      <c r="I19" s="358"/>
      <c r="J19" s="333"/>
      <c r="K19" s="325"/>
      <c r="L19" s="239"/>
      <c r="M19" s="236"/>
      <c r="N19" s="325"/>
      <c r="O19" s="338"/>
    </row>
    <row r="20" spans="1:15" s="16" customFormat="1" ht="11.1" customHeight="1">
      <c r="A20" s="385"/>
      <c r="B20" s="386"/>
      <c r="C20" s="244"/>
      <c r="D20" s="357"/>
      <c r="E20" s="13"/>
      <c r="F20" s="14"/>
      <c r="G20" s="15"/>
      <c r="I20" s="358"/>
      <c r="J20" s="333"/>
      <c r="K20" s="24"/>
      <c r="L20" s="2"/>
      <c r="M20" s="236"/>
      <c r="N20" s="24"/>
      <c r="O20" s="334"/>
    </row>
    <row r="21" spans="1:15" s="16" customFormat="1" ht="11.1" customHeight="1">
      <c r="A21" s="387"/>
      <c r="B21" s="388" t="s">
        <v>707</v>
      </c>
      <c r="C21" s="245"/>
      <c r="D21" s="389"/>
      <c r="E21" s="390"/>
      <c r="F21" s="17"/>
      <c r="G21" s="18"/>
      <c r="H21" s="19"/>
      <c r="I21" s="360"/>
      <c r="J21" s="335"/>
      <c r="K21" s="22"/>
      <c r="L21" s="329"/>
      <c r="M21" s="250"/>
      <c r="N21" s="22"/>
      <c r="O21" s="340"/>
    </row>
    <row r="22" spans="1:15" s="16" customFormat="1" ht="11.1" customHeight="1">
      <c r="A22" s="11"/>
      <c r="B22" s="12"/>
      <c r="C22" s="244"/>
      <c r="D22" s="357"/>
      <c r="E22" s="13"/>
      <c r="F22" s="14"/>
      <c r="G22" s="15"/>
      <c r="I22" s="358"/>
      <c r="J22" s="337"/>
      <c r="K22" s="325"/>
      <c r="L22" s="239"/>
      <c r="M22" s="237"/>
      <c r="N22" s="325"/>
      <c r="O22" s="338"/>
    </row>
    <row r="23" spans="1:15" s="16" customFormat="1" ht="11.1" customHeight="1">
      <c r="A23" s="385"/>
      <c r="B23" s="386"/>
      <c r="C23" s="244"/>
      <c r="D23" s="357"/>
      <c r="E23" s="13"/>
      <c r="F23" s="14"/>
      <c r="G23" s="15"/>
      <c r="I23" s="358"/>
      <c r="J23" s="333"/>
      <c r="K23" s="24"/>
      <c r="L23" s="2"/>
      <c r="M23" s="236"/>
      <c r="N23" s="24"/>
      <c r="O23" s="334"/>
    </row>
    <row r="24" spans="1:15" s="16" customFormat="1" ht="11.1" customHeight="1">
      <c r="A24" s="387"/>
      <c r="B24" s="388" t="s">
        <v>863</v>
      </c>
      <c r="C24" s="245" t="s">
        <v>925</v>
      </c>
      <c r="D24" s="389">
        <v>43</v>
      </c>
      <c r="E24" s="390" t="s">
        <v>2</v>
      </c>
      <c r="F24" s="17"/>
      <c r="G24" s="18"/>
      <c r="H24" s="19"/>
      <c r="I24" s="360"/>
      <c r="J24" s="335">
        <v>41</v>
      </c>
      <c r="K24" s="22" t="s">
        <v>1220</v>
      </c>
      <c r="L24" s="329"/>
      <c r="M24" s="250">
        <v>2</v>
      </c>
      <c r="N24" s="22" t="s">
        <v>1220</v>
      </c>
      <c r="O24" s="340"/>
    </row>
    <row r="25" spans="1:15" s="16" customFormat="1" ht="11.1" customHeight="1">
      <c r="A25" s="11"/>
      <c r="B25" s="12"/>
      <c r="C25" s="244"/>
      <c r="D25" s="357"/>
      <c r="E25" s="13"/>
      <c r="F25" s="14"/>
      <c r="G25" s="15"/>
      <c r="I25" s="358"/>
      <c r="J25" s="337"/>
      <c r="K25" s="325"/>
      <c r="L25" s="239"/>
      <c r="M25" s="237"/>
      <c r="N25" s="325"/>
      <c r="O25" s="338"/>
    </row>
    <row r="26" spans="1:15" s="16" customFormat="1" ht="11.1" customHeight="1">
      <c r="A26" s="385"/>
      <c r="B26" s="386"/>
      <c r="C26" s="244"/>
      <c r="D26" s="357"/>
      <c r="E26" s="13"/>
      <c r="F26" s="14"/>
      <c r="G26" s="15"/>
      <c r="I26" s="358"/>
      <c r="J26" s="333"/>
      <c r="K26" s="24"/>
      <c r="L26" s="2"/>
      <c r="M26" s="236"/>
      <c r="N26" s="24"/>
      <c r="O26" s="334"/>
    </row>
    <row r="27" spans="1:15" s="16" customFormat="1" ht="11.1" customHeight="1">
      <c r="A27" s="387"/>
      <c r="B27" s="388" t="s">
        <v>863</v>
      </c>
      <c r="C27" s="245" t="s">
        <v>926</v>
      </c>
      <c r="D27" s="389">
        <v>152</v>
      </c>
      <c r="E27" s="390" t="s">
        <v>2</v>
      </c>
      <c r="F27" s="17"/>
      <c r="G27" s="18"/>
      <c r="H27" s="19"/>
      <c r="I27" s="360"/>
      <c r="J27" s="335">
        <v>116</v>
      </c>
      <c r="K27" s="22" t="s">
        <v>1220</v>
      </c>
      <c r="L27" s="329"/>
      <c r="M27" s="250">
        <v>36</v>
      </c>
      <c r="N27" s="22" t="s">
        <v>1220</v>
      </c>
      <c r="O27" s="340"/>
    </row>
    <row r="28" spans="1:15" s="16" customFormat="1" ht="11.1" customHeight="1">
      <c r="A28" s="11"/>
      <c r="B28" s="12"/>
      <c r="C28" s="244"/>
      <c r="D28" s="357"/>
      <c r="E28" s="13"/>
      <c r="F28" s="14"/>
      <c r="G28" s="15"/>
      <c r="I28" s="358"/>
      <c r="J28" s="337"/>
      <c r="K28" s="325"/>
      <c r="L28" s="239"/>
      <c r="M28" s="237"/>
      <c r="N28" s="325"/>
      <c r="O28" s="338"/>
    </row>
    <row r="29" spans="1:15" s="16" customFormat="1" ht="11.1" customHeight="1">
      <c r="A29" s="385"/>
      <c r="B29" s="386"/>
      <c r="C29" s="244"/>
      <c r="D29" s="357"/>
      <c r="E29" s="13"/>
      <c r="F29" s="14"/>
      <c r="G29" s="15"/>
      <c r="I29" s="358"/>
      <c r="J29" s="333"/>
      <c r="K29" s="24"/>
      <c r="L29" s="2"/>
      <c r="M29" s="236"/>
      <c r="N29" s="24"/>
      <c r="O29" s="334"/>
    </row>
    <row r="30" spans="1:15" s="16" customFormat="1" ht="11.1" customHeight="1">
      <c r="A30" s="387"/>
      <c r="B30" s="388" t="s">
        <v>863</v>
      </c>
      <c r="C30" s="245" t="s">
        <v>927</v>
      </c>
      <c r="D30" s="389">
        <v>19</v>
      </c>
      <c r="E30" s="390" t="s">
        <v>2</v>
      </c>
      <c r="F30" s="17"/>
      <c r="G30" s="18"/>
      <c r="H30" s="19"/>
      <c r="I30" s="360"/>
      <c r="J30" s="335">
        <v>13</v>
      </c>
      <c r="K30" s="22" t="s">
        <v>1220</v>
      </c>
      <c r="L30" s="329"/>
      <c r="M30" s="250">
        <v>6</v>
      </c>
      <c r="N30" s="22" t="s">
        <v>1220</v>
      </c>
      <c r="O30" s="340"/>
    </row>
    <row r="31" spans="1:15" s="16" customFormat="1" ht="11.1" customHeight="1">
      <c r="A31" s="11"/>
      <c r="B31" s="12"/>
      <c r="C31" s="244"/>
      <c r="D31" s="357"/>
      <c r="E31" s="13"/>
      <c r="F31" s="14"/>
      <c r="G31" s="15"/>
      <c r="I31" s="358"/>
      <c r="J31" s="337"/>
      <c r="K31" s="325"/>
      <c r="L31" s="239"/>
      <c r="M31" s="237"/>
      <c r="N31" s="325"/>
      <c r="O31" s="338"/>
    </row>
    <row r="32" spans="1:15" s="16" customFormat="1" ht="11.1" customHeight="1">
      <c r="A32" s="385"/>
      <c r="B32" s="386"/>
      <c r="C32" s="244"/>
      <c r="D32" s="357"/>
      <c r="E32" s="13"/>
      <c r="F32" s="14"/>
      <c r="G32" s="15"/>
      <c r="I32" s="358"/>
      <c r="J32" s="333"/>
      <c r="K32" s="24"/>
      <c r="L32" s="2"/>
      <c r="M32" s="236"/>
      <c r="N32" s="24"/>
      <c r="O32" s="334"/>
    </row>
    <row r="33" spans="1:15" s="16" customFormat="1" ht="11.1" customHeight="1">
      <c r="A33" s="387"/>
      <c r="B33" s="388" t="s">
        <v>863</v>
      </c>
      <c r="C33" s="245" t="s">
        <v>938</v>
      </c>
      <c r="D33" s="389">
        <v>13</v>
      </c>
      <c r="E33" s="390" t="s">
        <v>2</v>
      </c>
      <c r="F33" s="17"/>
      <c r="G33" s="18"/>
      <c r="H33" s="19"/>
      <c r="I33" s="360"/>
      <c r="J33" s="335">
        <v>8</v>
      </c>
      <c r="K33" s="22" t="s">
        <v>1220</v>
      </c>
      <c r="L33" s="329"/>
      <c r="M33" s="240">
        <v>5</v>
      </c>
      <c r="N33" s="22" t="s">
        <v>1220</v>
      </c>
      <c r="O33" s="340"/>
    </row>
    <row r="34" spans="1:15" s="16" customFormat="1" ht="11.1" customHeight="1">
      <c r="A34" s="11"/>
      <c r="B34" s="12"/>
      <c r="C34" s="244"/>
      <c r="D34" s="357"/>
      <c r="E34" s="13"/>
      <c r="F34" s="14"/>
      <c r="G34" s="15"/>
      <c r="I34" s="358"/>
      <c r="J34" s="346"/>
      <c r="K34" s="325"/>
      <c r="L34" s="239"/>
      <c r="M34" s="237"/>
      <c r="N34" s="325"/>
      <c r="O34" s="338"/>
    </row>
    <row r="35" spans="1:15" s="16" customFormat="1" ht="11.1" customHeight="1">
      <c r="A35" s="385"/>
      <c r="B35" s="386"/>
      <c r="C35" s="244"/>
      <c r="D35" s="357"/>
      <c r="E35" s="13"/>
      <c r="F35" s="14"/>
      <c r="G35" s="15"/>
      <c r="I35" s="358"/>
      <c r="J35" s="347"/>
      <c r="K35" s="24"/>
      <c r="L35" s="2"/>
      <c r="M35" s="236"/>
      <c r="N35" s="24"/>
      <c r="O35" s="334"/>
    </row>
    <row r="36" spans="1:15" s="16" customFormat="1" ht="11.1" customHeight="1">
      <c r="A36" s="387"/>
      <c r="B36" s="388" t="s">
        <v>713</v>
      </c>
      <c r="C36" s="245"/>
      <c r="D36" s="389"/>
      <c r="E36" s="390"/>
      <c r="F36" s="17"/>
      <c r="G36" s="18"/>
      <c r="H36" s="19"/>
      <c r="I36" s="360"/>
      <c r="J36" s="348"/>
      <c r="K36" s="22"/>
      <c r="L36" s="329"/>
      <c r="M36" s="240"/>
      <c r="N36" s="22"/>
      <c r="O36" s="340"/>
    </row>
    <row r="37" spans="1:15" s="16" customFormat="1" ht="11.1" customHeight="1">
      <c r="A37" s="11"/>
      <c r="B37" s="12"/>
      <c r="C37" s="244"/>
      <c r="D37" s="357"/>
      <c r="E37" s="13"/>
      <c r="F37" s="14"/>
      <c r="G37" s="15"/>
      <c r="I37" s="358"/>
      <c r="J37" s="346"/>
      <c r="K37" s="325"/>
      <c r="L37" s="239"/>
      <c r="M37" s="237"/>
      <c r="N37" s="325"/>
      <c r="O37" s="338"/>
    </row>
    <row r="38" spans="1:15" s="16" customFormat="1" ht="11.1" customHeight="1">
      <c r="A38" s="385"/>
      <c r="B38" s="386"/>
      <c r="C38" s="244"/>
      <c r="D38" s="357"/>
      <c r="E38" s="13"/>
      <c r="F38" s="14"/>
      <c r="G38" s="15"/>
      <c r="I38" s="358"/>
      <c r="J38" s="347"/>
      <c r="K38" s="24"/>
      <c r="L38" s="2"/>
      <c r="M38" s="236"/>
      <c r="N38" s="24"/>
      <c r="O38" s="334"/>
    </row>
    <row r="39" spans="1:15" s="16" customFormat="1" ht="11.1" customHeight="1">
      <c r="A39" s="387"/>
      <c r="B39" s="388" t="s">
        <v>928</v>
      </c>
      <c r="C39" s="245" t="s">
        <v>934</v>
      </c>
      <c r="D39" s="389">
        <v>4</v>
      </c>
      <c r="E39" s="390" t="s">
        <v>738</v>
      </c>
      <c r="F39" s="17"/>
      <c r="G39" s="18"/>
      <c r="H39" s="19"/>
      <c r="I39" s="360"/>
      <c r="J39" s="348">
        <v>3</v>
      </c>
      <c r="K39" s="22" t="s">
        <v>1224</v>
      </c>
      <c r="L39" s="329"/>
      <c r="M39" s="240">
        <v>1</v>
      </c>
      <c r="N39" s="22" t="s">
        <v>1224</v>
      </c>
      <c r="O39" s="340"/>
    </row>
    <row r="40" spans="1:15" s="16" customFormat="1" ht="11.1" customHeight="1">
      <c r="A40" s="11"/>
      <c r="B40" s="12"/>
      <c r="C40" s="244"/>
      <c r="D40" s="357"/>
      <c r="E40" s="13"/>
      <c r="F40" s="14"/>
      <c r="G40" s="15"/>
      <c r="I40" s="358"/>
      <c r="J40" s="346"/>
      <c r="K40" s="325"/>
      <c r="L40" s="239"/>
      <c r="M40" s="237"/>
      <c r="N40" s="325"/>
      <c r="O40" s="338"/>
    </row>
    <row r="41" spans="1:15" s="16" customFormat="1" ht="11.1" customHeight="1">
      <c r="A41" s="385"/>
      <c r="B41" s="386"/>
      <c r="C41" s="244"/>
      <c r="D41" s="357"/>
      <c r="E41" s="13"/>
      <c r="F41" s="14"/>
      <c r="G41" s="15"/>
      <c r="I41" s="358"/>
      <c r="J41" s="347"/>
      <c r="K41" s="24"/>
      <c r="L41" s="2"/>
      <c r="M41" s="236"/>
      <c r="N41" s="24"/>
      <c r="O41" s="334"/>
    </row>
    <row r="42" spans="1:15" s="16" customFormat="1" ht="11.1" customHeight="1">
      <c r="A42" s="387"/>
      <c r="B42" s="388" t="s">
        <v>929</v>
      </c>
      <c r="C42" s="245"/>
      <c r="D42" s="389">
        <v>3</v>
      </c>
      <c r="E42" s="390" t="s">
        <v>740</v>
      </c>
      <c r="F42" s="17"/>
      <c r="G42" s="18"/>
      <c r="H42" s="19"/>
      <c r="I42" s="360"/>
      <c r="J42" s="348">
        <v>2</v>
      </c>
      <c r="K42" s="22" t="s">
        <v>465</v>
      </c>
      <c r="L42" s="329"/>
      <c r="M42" s="240">
        <v>1</v>
      </c>
      <c r="N42" s="22" t="s">
        <v>465</v>
      </c>
      <c r="O42" s="340"/>
    </row>
    <row r="43" spans="1:15" s="16" customFormat="1" ht="11.1" customHeight="1">
      <c r="A43" s="11"/>
      <c r="B43" s="12"/>
      <c r="C43" s="244"/>
      <c r="D43" s="357"/>
      <c r="E43" s="13"/>
      <c r="F43" s="14"/>
      <c r="G43" s="15"/>
      <c r="I43" s="358"/>
      <c r="J43" s="346"/>
      <c r="K43" s="325"/>
      <c r="L43" s="239"/>
      <c r="M43" s="237"/>
      <c r="N43" s="325"/>
      <c r="O43" s="338"/>
    </row>
    <row r="44" spans="1:15" s="16" customFormat="1" ht="11.1" customHeight="1">
      <c r="A44" s="385"/>
      <c r="B44" s="386"/>
      <c r="C44" s="244"/>
      <c r="D44" s="357"/>
      <c r="E44" s="13"/>
      <c r="F44" s="14"/>
      <c r="G44" s="15"/>
      <c r="I44" s="358"/>
      <c r="J44" s="347"/>
      <c r="K44" s="24"/>
      <c r="L44" s="2"/>
      <c r="M44" s="236"/>
      <c r="N44" s="24"/>
      <c r="O44" s="334"/>
    </row>
    <row r="45" spans="1:15" s="16" customFormat="1" ht="11.1" customHeight="1">
      <c r="A45" s="387"/>
      <c r="B45" s="388" t="s">
        <v>930</v>
      </c>
      <c r="C45" s="245" t="s">
        <v>935</v>
      </c>
      <c r="D45" s="389">
        <v>6</v>
      </c>
      <c r="E45" s="390" t="s">
        <v>740</v>
      </c>
      <c r="F45" s="17"/>
      <c r="G45" s="18"/>
      <c r="H45" s="19"/>
      <c r="I45" s="360"/>
      <c r="J45" s="348">
        <v>4</v>
      </c>
      <c r="K45" s="22" t="s">
        <v>465</v>
      </c>
      <c r="L45" s="329"/>
      <c r="M45" s="240">
        <v>2</v>
      </c>
      <c r="N45" s="22" t="s">
        <v>465</v>
      </c>
      <c r="O45" s="340"/>
    </row>
    <row r="46" spans="1:15" s="16" customFormat="1" ht="11.1" customHeight="1">
      <c r="A46" s="11"/>
      <c r="B46" s="12"/>
      <c r="C46" s="244"/>
      <c r="D46" s="357"/>
      <c r="E46" s="13"/>
      <c r="F46" s="14"/>
      <c r="G46" s="15"/>
      <c r="I46" s="358"/>
      <c r="J46" s="346"/>
      <c r="K46" s="325"/>
      <c r="L46" s="239"/>
      <c r="M46" s="237"/>
      <c r="N46" s="325"/>
      <c r="O46" s="338"/>
    </row>
    <row r="47" spans="1:15" s="16" customFormat="1" ht="11.1" customHeight="1">
      <c r="A47" s="385"/>
      <c r="B47" s="386"/>
      <c r="C47" s="244"/>
      <c r="D47" s="357"/>
      <c r="E47" s="13"/>
      <c r="F47" s="14"/>
      <c r="G47" s="15"/>
      <c r="I47" s="358"/>
      <c r="J47" s="347"/>
      <c r="K47" s="24"/>
      <c r="L47" s="2"/>
      <c r="M47" s="236"/>
      <c r="N47" s="24"/>
      <c r="O47" s="334"/>
    </row>
    <row r="48" spans="1:15" s="16" customFormat="1" ht="11.1" customHeight="1">
      <c r="A48" s="387"/>
      <c r="B48" s="388" t="s">
        <v>931</v>
      </c>
      <c r="C48" s="245"/>
      <c r="D48" s="389">
        <v>5</v>
      </c>
      <c r="E48" s="390" t="s">
        <v>740</v>
      </c>
      <c r="F48" s="17"/>
      <c r="G48" s="18"/>
      <c r="H48" s="19"/>
      <c r="I48" s="360"/>
      <c r="J48" s="348">
        <v>4</v>
      </c>
      <c r="K48" s="22" t="s">
        <v>465</v>
      </c>
      <c r="L48" s="329"/>
      <c r="M48" s="240">
        <v>1</v>
      </c>
      <c r="N48" s="22" t="s">
        <v>465</v>
      </c>
      <c r="O48" s="340"/>
    </row>
    <row r="49" spans="1:15" s="16" customFormat="1" ht="11.1" customHeight="1">
      <c r="A49" s="11"/>
      <c r="B49" s="12"/>
      <c r="C49" s="244"/>
      <c r="D49" s="357"/>
      <c r="E49" s="13"/>
      <c r="F49" s="14"/>
      <c r="G49" s="15"/>
      <c r="I49" s="358"/>
      <c r="J49" s="346"/>
      <c r="K49" s="325"/>
      <c r="L49" s="239"/>
      <c r="M49" s="237"/>
      <c r="N49" s="325"/>
      <c r="O49" s="338"/>
    </row>
    <row r="50" spans="1:15" s="16" customFormat="1" ht="11.1" customHeight="1">
      <c r="A50" s="385"/>
      <c r="B50" s="386"/>
      <c r="C50" s="244"/>
      <c r="D50" s="357"/>
      <c r="E50" s="13"/>
      <c r="F50" s="14"/>
      <c r="G50" s="15"/>
      <c r="I50" s="358"/>
      <c r="J50" s="347"/>
      <c r="K50" s="24"/>
      <c r="L50" s="2"/>
      <c r="M50" s="236"/>
      <c r="N50" s="24"/>
      <c r="O50" s="334"/>
    </row>
    <row r="51" spans="1:15" s="16" customFormat="1" ht="11.1" customHeight="1">
      <c r="A51" s="387"/>
      <c r="B51" s="388" t="s">
        <v>932</v>
      </c>
      <c r="C51" s="245" t="s">
        <v>798</v>
      </c>
      <c r="D51" s="389">
        <v>1</v>
      </c>
      <c r="E51" s="390" t="s">
        <v>740</v>
      </c>
      <c r="F51" s="17"/>
      <c r="G51" s="18"/>
      <c r="H51" s="19"/>
      <c r="I51" s="360"/>
      <c r="J51" s="348">
        <v>1</v>
      </c>
      <c r="K51" s="22" t="s">
        <v>465</v>
      </c>
      <c r="L51" s="329"/>
      <c r="M51" s="240"/>
      <c r="N51" s="22"/>
      <c r="O51" s="340"/>
    </row>
    <row r="52" spans="1:15" s="16" customFormat="1" ht="11.1" customHeight="1">
      <c r="A52" s="11"/>
      <c r="B52" s="12"/>
      <c r="C52" s="244"/>
      <c r="D52" s="357"/>
      <c r="E52" s="13"/>
      <c r="F52" s="14"/>
      <c r="G52" s="15"/>
      <c r="I52" s="358"/>
      <c r="J52" s="346"/>
      <c r="K52" s="325"/>
      <c r="L52" s="239"/>
      <c r="M52" s="237"/>
      <c r="N52" s="325"/>
      <c r="O52" s="338"/>
    </row>
    <row r="53" spans="1:15" s="16" customFormat="1" ht="11.1" customHeight="1">
      <c r="A53" s="385"/>
      <c r="B53" s="386"/>
      <c r="C53" s="244"/>
      <c r="D53" s="357"/>
      <c r="E53" s="13"/>
      <c r="F53" s="14"/>
      <c r="G53" s="15"/>
      <c r="I53" s="358"/>
      <c r="J53" s="347"/>
      <c r="K53" s="24"/>
      <c r="L53" s="2"/>
      <c r="M53" s="236"/>
      <c r="N53" s="24"/>
      <c r="O53" s="334"/>
    </row>
    <row r="54" spans="1:15" s="16" customFormat="1" ht="11.1" customHeight="1">
      <c r="A54" s="387"/>
      <c r="B54" s="388" t="s">
        <v>932</v>
      </c>
      <c r="C54" s="245" t="s">
        <v>936</v>
      </c>
      <c r="D54" s="389">
        <v>1</v>
      </c>
      <c r="E54" s="390" t="s">
        <v>740</v>
      </c>
      <c r="F54" s="17"/>
      <c r="G54" s="18"/>
      <c r="H54" s="19"/>
      <c r="I54" s="360"/>
      <c r="J54" s="348">
        <v>1</v>
      </c>
      <c r="K54" s="22" t="s">
        <v>465</v>
      </c>
      <c r="L54" s="329"/>
      <c r="M54" s="240"/>
      <c r="N54" s="22"/>
      <c r="O54" s="340"/>
    </row>
    <row r="55" spans="1:15" s="16" customFormat="1" ht="11.1" customHeight="1">
      <c r="A55" s="11"/>
      <c r="B55" s="12"/>
      <c r="C55" s="244"/>
      <c r="D55" s="357"/>
      <c r="E55" s="13"/>
      <c r="F55" s="14"/>
      <c r="G55" s="15"/>
      <c r="I55" s="358"/>
      <c r="J55" s="346"/>
      <c r="K55" s="325"/>
      <c r="L55" s="239"/>
      <c r="M55" s="237"/>
      <c r="N55" s="325"/>
      <c r="O55" s="338"/>
    </row>
    <row r="56" spans="1:15" s="16" customFormat="1" ht="11.1" customHeight="1">
      <c r="A56" s="385"/>
      <c r="B56" s="386"/>
      <c r="C56" s="244"/>
      <c r="D56" s="357"/>
      <c r="E56" s="13"/>
      <c r="F56" s="14"/>
      <c r="G56" s="15"/>
      <c r="I56" s="358"/>
      <c r="J56" s="347"/>
      <c r="K56" s="24"/>
      <c r="L56" s="2"/>
      <c r="M56" s="236"/>
      <c r="N56" s="24"/>
      <c r="O56" s="334"/>
    </row>
    <row r="57" spans="1:15" s="16" customFormat="1" ht="11.1" customHeight="1">
      <c r="A57" s="387"/>
      <c r="B57" s="388" t="s">
        <v>932</v>
      </c>
      <c r="C57" s="245" t="s">
        <v>799</v>
      </c>
      <c r="D57" s="389">
        <v>1</v>
      </c>
      <c r="E57" s="390" t="s">
        <v>740</v>
      </c>
      <c r="F57" s="17"/>
      <c r="G57" s="18"/>
      <c r="H57" s="19"/>
      <c r="I57" s="360"/>
      <c r="J57" s="348">
        <v>1</v>
      </c>
      <c r="K57" s="22" t="s">
        <v>465</v>
      </c>
      <c r="L57" s="329"/>
      <c r="M57" s="240"/>
      <c r="N57" s="22"/>
      <c r="O57" s="340"/>
    </row>
    <row r="58" spans="1:15" s="16" customFormat="1" ht="11.1" customHeight="1">
      <c r="A58" s="11"/>
      <c r="B58" s="12"/>
      <c r="C58" s="244"/>
      <c r="D58" s="357"/>
      <c r="E58" s="13"/>
      <c r="F58" s="14"/>
      <c r="G58" s="15"/>
      <c r="I58" s="358"/>
      <c r="J58" s="346"/>
      <c r="K58" s="325"/>
      <c r="L58" s="239"/>
      <c r="M58" s="237"/>
      <c r="N58" s="325"/>
      <c r="O58" s="338"/>
    </row>
    <row r="59" spans="1:15" s="16" customFormat="1" ht="11.1" customHeight="1">
      <c r="A59" s="385"/>
      <c r="B59" s="386"/>
      <c r="C59" s="244"/>
      <c r="D59" s="357"/>
      <c r="E59" s="13"/>
      <c r="F59" s="14"/>
      <c r="G59" s="15"/>
      <c r="I59" s="358"/>
      <c r="J59" s="347"/>
      <c r="K59" s="24"/>
      <c r="L59" s="2"/>
      <c r="M59" s="236"/>
      <c r="N59" s="24"/>
      <c r="O59" s="334"/>
    </row>
    <row r="60" spans="1:15" s="16" customFormat="1" ht="11.1" customHeight="1">
      <c r="A60" s="387"/>
      <c r="B60" s="388" t="s">
        <v>933</v>
      </c>
      <c r="C60" s="245"/>
      <c r="D60" s="389">
        <v>1</v>
      </c>
      <c r="E60" s="390" t="s">
        <v>740</v>
      </c>
      <c r="F60" s="17"/>
      <c r="G60" s="18"/>
      <c r="H60" s="19"/>
      <c r="I60" s="360"/>
      <c r="J60" s="348">
        <v>1</v>
      </c>
      <c r="K60" s="22" t="s">
        <v>465</v>
      </c>
      <c r="L60" s="329"/>
      <c r="M60" s="240"/>
      <c r="N60" s="22"/>
      <c r="O60" s="340"/>
    </row>
    <row r="61" spans="1:15" s="16" customFormat="1" ht="11.1" customHeight="1">
      <c r="A61" s="11"/>
      <c r="B61" s="12"/>
      <c r="C61" s="244"/>
      <c r="D61" s="357"/>
      <c r="E61" s="13"/>
      <c r="F61" s="14"/>
      <c r="G61" s="15"/>
      <c r="I61" s="358"/>
      <c r="J61" s="346"/>
      <c r="K61" s="325"/>
      <c r="L61" s="239"/>
      <c r="M61" s="237"/>
      <c r="N61" s="325"/>
      <c r="O61" s="338"/>
    </row>
    <row r="62" spans="1:15" s="16" customFormat="1" ht="11.1" customHeight="1">
      <c r="A62" s="385"/>
      <c r="B62" s="386"/>
      <c r="C62" s="244"/>
      <c r="D62" s="357"/>
      <c r="E62" s="13"/>
      <c r="F62" s="14"/>
      <c r="G62" s="15"/>
      <c r="I62" s="358"/>
      <c r="J62" s="347"/>
      <c r="K62" s="24"/>
      <c r="L62" s="2"/>
      <c r="M62" s="236"/>
      <c r="N62" s="24"/>
      <c r="O62" s="334"/>
    </row>
    <row r="63" spans="1:15" s="16" customFormat="1" ht="11.1" customHeight="1">
      <c r="A63" s="387"/>
      <c r="B63" s="388" t="s">
        <v>1180</v>
      </c>
      <c r="C63" s="245"/>
      <c r="D63" s="389"/>
      <c r="E63" s="390"/>
      <c r="F63" s="17"/>
      <c r="G63" s="18"/>
      <c r="H63" s="19"/>
      <c r="I63" s="360"/>
      <c r="J63" s="348"/>
      <c r="K63" s="22"/>
      <c r="L63" s="329"/>
      <c r="M63" s="240"/>
      <c r="N63" s="22"/>
      <c r="O63" s="340"/>
    </row>
    <row r="64" spans="1:15" s="16" customFormat="1" ht="11.1" customHeight="1">
      <c r="A64" s="11"/>
      <c r="B64" s="12"/>
      <c r="C64" s="244" t="s">
        <v>1136</v>
      </c>
      <c r="D64" s="357"/>
      <c r="E64" s="13"/>
      <c r="F64" s="14"/>
      <c r="G64" s="15"/>
      <c r="I64" s="358"/>
      <c r="J64" s="346" t="s">
        <v>1076</v>
      </c>
      <c r="K64" s="325"/>
      <c r="L64" s="239"/>
      <c r="M64" s="346" t="s">
        <v>1076</v>
      </c>
      <c r="N64" s="325"/>
      <c r="O64" s="338"/>
    </row>
    <row r="65" spans="1:15" s="16" customFormat="1" ht="11.1" customHeight="1">
      <c r="A65" s="385"/>
      <c r="B65" s="386" t="s">
        <v>1137</v>
      </c>
      <c r="C65" s="244" t="s">
        <v>1138</v>
      </c>
      <c r="D65" s="357"/>
      <c r="E65" s="13"/>
      <c r="F65" s="14"/>
      <c r="G65" s="15"/>
      <c r="I65" s="358"/>
      <c r="J65" s="402">
        <v>0.54</v>
      </c>
      <c r="K65" s="24"/>
      <c r="L65" s="2"/>
      <c r="M65" s="403">
        <v>0.46</v>
      </c>
      <c r="N65" s="24"/>
      <c r="O65" s="334"/>
    </row>
    <row r="66" spans="1:15" s="16" customFormat="1" ht="11.1" customHeight="1">
      <c r="A66" s="387"/>
      <c r="B66" s="388"/>
      <c r="C66" s="245" t="s">
        <v>1139</v>
      </c>
      <c r="D66" s="359">
        <v>1</v>
      </c>
      <c r="E66" s="390" t="s">
        <v>1142</v>
      </c>
      <c r="F66" s="17"/>
      <c r="G66" s="18"/>
      <c r="H66" s="19"/>
      <c r="I66" s="360"/>
      <c r="J66" s="348"/>
      <c r="K66" s="22" t="s">
        <v>1222</v>
      </c>
      <c r="L66" s="329"/>
      <c r="M66" s="240"/>
      <c r="N66" s="22" t="s">
        <v>1222</v>
      </c>
      <c r="O66" s="340"/>
    </row>
    <row r="67" spans="1:15" s="16" customFormat="1" ht="11.1" customHeight="1">
      <c r="A67" s="11"/>
      <c r="B67" s="12"/>
      <c r="C67" s="244" t="s">
        <v>1136</v>
      </c>
      <c r="D67" s="357"/>
      <c r="E67" s="13"/>
      <c r="F67" s="14"/>
      <c r="G67" s="15"/>
      <c r="I67" s="358"/>
      <c r="J67" s="346" t="s">
        <v>1076</v>
      </c>
      <c r="K67" s="325"/>
      <c r="L67" s="239"/>
      <c r="M67" s="346" t="s">
        <v>1076</v>
      </c>
      <c r="N67" s="325"/>
      <c r="O67" s="338"/>
    </row>
    <row r="68" spans="1:15" s="16" customFormat="1" ht="11.1" customHeight="1">
      <c r="A68" s="385"/>
      <c r="B68" s="386" t="s">
        <v>1140</v>
      </c>
      <c r="C68" s="244" t="s">
        <v>1138</v>
      </c>
      <c r="D68" s="357"/>
      <c r="E68" s="13"/>
      <c r="F68" s="14"/>
      <c r="G68" s="15"/>
      <c r="I68" s="358"/>
      <c r="J68" s="402">
        <v>0.54</v>
      </c>
      <c r="K68" s="24"/>
      <c r="L68" s="2"/>
      <c r="M68" s="403">
        <v>0.46</v>
      </c>
      <c r="N68" s="24"/>
      <c r="O68" s="334"/>
    </row>
    <row r="69" spans="1:15" s="16" customFormat="1" ht="11.1" customHeight="1">
      <c r="A69" s="387"/>
      <c r="B69" s="388"/>
      <c r="C69" s="245" t="s">
        <v>1141</v>
      </c>
      <c r="D69" s="359">
        <v>2</v>
      </c>
      <c r="E69" s="419" t="s">
        <v>1143</v>
      </c>
      <c r="F69" s="17"/>
      <c r="G69" s="18"/>
      <c r="H69" s="19"/>
      <c r="I69" s="360"/>
      <c r="J69" s="348"/>
      <c r="K69" s="22" t="s">
        <v>1223</v>
      </c>
      <c r="L69" s="329"/>
      <c r="M69" s="240"/>
      <c r="N69" s="22" t="s">
        <v>1223</v>
      </c>
      <c r="O69" s="340"/>
    </row>
    <row r="70" spans="1:15" s="16" customFormat="1" ht="11.1" customHeight="1">
      <c r="A70" s="11"/>
      <c r="B70" s="12"/>
      <c r="C70" s="244"/>
      <c r="D70" s="357"/>
      <c r="E70" s="13"/>
      <c r="F70" s="14"/>
      <c r="G70" s="15"/>
      <c r="I70" s="358"/>
      <c r="J70" s="346"/>
      <c r="K70" s="325"/>
      <c r="L70" s="239"/>
      <c r="M70" s="237"/>
      <c r="N70" s="325"/>
      <c r="O70" s="338"/>
    </row>
    <row r="71" spans="1:15" s="16" customFormat="1" ht="11.1" customHeight="1">
      <c r="A71" s="385"/>
      <c r="B71" s="386"/>
      <c r="C71" s="244"/>
      <c r="D71" s="357"/>
      <c r="E71" s="13"/>
      <c r="F71" s="14"/>
      <c r="G71" s="15"/>
      <c r="I71" s="358"/>
      <c r="J71" s="347"/>
      <c r="K71" s="24"/>
      <c r="L71" s="2"/>
      <c r="M71" s="236"/>
      <c r="N71" s="24"/>
      <c r="O71" s="334"/>
    </row>
    <row r="72" spans="1:15" s="16" customFormat="1" ht="11.1" customHeight="1">
      <c r="A72" s="387"/>
      <c r="B72" s="388"/>
      <c r="C72" s="245"/>
      <c r="D72" s="389"/>
      <c r="E72" s="390"/>
      <c r="F72" s="17"/>
      <c r="G72" s="18"/>
      <c r="H72" s="19"/>
      <c r="I72" s="360"/>
      <c r="J72" s="348"/>
      <c r="K72" s="22"/>
      <c r="L72" s="329"/>
      <c r="M72" s="240"/>
      <c r="N72" s="22"/>
      <c r="O72" s="340"/>
    </row>
    <row r="73" spans="1:15" s="16" customFormat="1" ht="11.1" customHeight="1">
      <c r="A73" s="11"/>
      <c r="B73" s="12"/>
      <c r="C73" s="244"/>
      <c r="D73" s="357"/>
      <c r="E73" s="13"/>
      <c r="F73" s="14"/>
      <c r="G73" s="15"/>
      <c r="I73" s="358"/>
      <c r="J73" s="346"/>
      <c r="K73" s="325"/>
      <c r="L73" s="239"/>
      <c r="M73" s="237"/>
      <c r="N73" s="325"/>
      <c r="O73" s="338"/>
    </row>
    <row r="74" spans="1:15" s="16" customFormat="1" ht="11.1" customHeight="1">
      <c r="A74" s="385"/>
      <c r="B74" s="386"/>
      <c r="C74" s="244"/>
      <c r="D74" s="357"/>
      <c r="E74" s="13"/>
      <c r="F74" s="14"/>
      <c r="G74" s="15"/>
      <c r="I74" s="358"/>
      <c r="J74" s="347"/>
      <c r="K74" s="24"/>
      <c r="L74" s="2"/>
      <c r="M74" s="236"/>
      <c r="N74" s="24"/>
      <c r="O74" s="334"/>
    </row>
    <row r="75" spans="1:15" s="16" customFormat="1" ht="11.1" customHeight="1">
      <c r="A75" s="387"/>
      <c r="B75" s="388"/>
      <c r="C75" s="245"/>
      <c r="D75" s="389"/>
      <c r="E75" s="390"/>
      <c r="F75" s="17"/>
      <c r="G75" s="18"/>
      <c r="H75" s="19"/>
      <c r="I75" s="360"/>
      <c r="J75" s="348"/>
      <c r="K75" s="22"/>
      <c r="L75" s="329"/>
      <c r="M75" s="240"/>
      <c r="N75" s="22"/>
      <c r="O75" s="340"/>
    </row>
    <row r="76" spans="1:15" s="16" customFormat="1" ht="11.1" customHeight="1">
      <c r="A76" s="11"/>
      <c r="B76" s="12"/>
      <c r="C76" s="244"/>
      <c r="D76" s="357"/>
      <c r="E76" s="13"/>
      <c r="F76" s="14"/>
      <c r="G76" s="15"/>
      <c r="I76" s="358"/>
      <c r="J76" s="346"/>
      <c r="K76" s="325"/>
      <c r="L76" s="239"/>
      <c r="M76" s="237"/>
      <c r="N76" s="325"/>
      <c r="O76" s="338"/>
    </row>
    <row r="77" spans="1:15" s="16" customFormat="1" ht="11.1" customHeight="1">
      <c r="A77" s="385"/>
      <c r="B77" s="386"/>
      <c r="C77" s="244"/>
      <c r="D77" s="357"/>
      <c r="E77" s="13"/>
      <c r="F77" s="14"/>
      <c r="G77" s="15"/>
      <c r="I77" s="358"/>
      <c r="J77" s="347"/>
      <c r="K77" s="24"/>
      <c r="L77" s="2"/>
      <c r="M77" s="236"/>
      <c r="N77" s="24"/>
      <c r="O77" s="334"/>
    </row>
    <row r="78" spans="1:15" s="16" customFormat="1" ht="11.1" customHeight="1">
      <c r="A78" s="387"/>
      <c r="B78" s="388"/>
      <c r="C78" s="245"/>
      <c r="D78" s="389"/>
      <c r="E78" s="390"/>
      <c r="F78" s="17"/>
      <c r="G78" s="18"/>
      <c r="H78" s="19"/>
      <c r="I78" s="360"/>
      <c r="J78" s="348"/>
      <c r="K78" s="22"/>
      <c r="L78" s="329"/>
      <c r="M78" s="240"/>
      <c r="N78" s="22"/>
      <c r="O78" s="340"/>
    </row>
    <row r="79" spans="1:15" s="16" customFormat="1" ht="11.1" customHeight="1">
      <c r="A79" s="11"/>
      <c r="B79" s="12"/>
      <c r="C79" s="244"/>
      <c r="D79" s="357"/>
      <c r="E79" s="13"/>
      <c r="F79" s="14"/>
      <c r="G79" s="15"/>
      <c r="I79" s="358"/>
      <c r="J79" s="346"/>
      <c r="K79" s="325"/>
      <c r="L79" s="239"/>
      <c r="M79" s="237"/>
      <c r="N79" s="325"/>
      <c r="O79" s="338"/>
    </row>
    <row r="80" spans="1:15" s="16" customFormat="1" ht="11.1" customHeight="1">
      <c r="A80" s="385"/>
      <c r="B80" s="386"/>
      <c r="C80" s="244"/>
      <c r="D80" s="357"/>
      <c r="E80" s="13"/>
      <c r="F80" s="14"/>
      <c r="G80" s="15"/>
      <c r="I80" s="358"/>
      <c r="J80" s="347"/>
      <c r="K80" s="24"/>
      <c r="L80" s="2"/>
      <c r="M80" s="236"/>
      <c r="N80" s="24"/>
      <c r="O80" s="334"/>
    </row>
    <row r="81" spans="1:15" s="16" customFormat="1" ht="11.1" customHeight="1">
      <c r="A81" s="387"/>
      <c r="B81" s="388"/>
      <c r="C81" s="245"/>
      <c r="D81" s="389"/>
      <c r="E81" s="390"/>
      <c r="F81" s="17"/>
      <c r="G81" s="18"/>
      <c r="H81" s="19"/>
      <c r="I81" s="360"/>
      <c r="J81" s="348"/>
      <c r="K81" s="22"/>
      <c r="L81" s="329"/>
      <c r="M81" s="240"/>
      <c r="N81" s="22"/>
      <c r="O81" s="340"/>
    </row>
    <row r="82" spans="1:15" s="16" customFormat="1" ht="11.1" customHeight="1">
      <c r="A82" s="11"/>
      <c r="B82" s="12"/>
      <c r="C82" s="244"/>
      <c r="D82" s="357"/>
      <c r="E82" s="13"/>
      <c r="F82" s="14"/>
      <c r="G82" s="15"/>
      <c r="I82" s="358"/>
      <c r="J82" s="346"/>
      <c r="K82" s="325"/>
      <c r="L82" s="239"/>
      <c r="M82" s="237"/>
      <c r="N82" s="325"/>
      <c r="O82" s="338"/>
    </row>
    <row r="83" spans="1:15" s="16" customFormat="1" ht="11.1" customHeight="1">
      <c r="A83" s="385"/>
      <c r="B83" s="386"/>
      <c r="C83" s="244"/>
      <c r="D83" s="357"/>
      <c r="E83" s="13"/>
      <c r="F83" s="14"/>
      <c r="G83" s="15"/>
      <c r="I83" s="358"/>
      <c r="J83" s="347"/>
      <c r="K83" s="24"/>
      <c r="L83" s="2"/>
      <c r="M83" s="236"/>
      <c r="N83" s="24"/>
      <c r="O83" s="334"/>
    </row>
    <row r="84" spans="1:15" s="16" customFormat="1" ht="11.1" customHeight="1">
      <c r="A84" s="387"/>
      <c r="B84" s="388"/>
      <c r="C84" s="245"/>
      <c r="D84" s="389"/>
      <c r="E84" s="390"/>
      <c r="F84" s="17"/>
      <c r="G84" s="18"/>
      <c r="H84" s="19"/>
      <c r="I84" s="360"/>
      <c r="J84" s="348"/>
      <c r="K84" s="22"/>
      <c r="L84" s="329"/>
      <c r="M84" s="240"/>
      <c r="N84" s="22"/>
      <c r="O84" s="340"/>
    </row>
    <row r="85" spans="1:15" s="16" customFormat="1" ht="11.1" customHeight="1">
      <c r="A85" s="11"/>
      <c r="B85" s="12"/>
      <c r="C85" s="244"/>
      <c r="D85" s="357"/>
      <c r="E85" s="13"/>
      <c r="F85" s="14"/>
      <c r="G85" s="15"/>
      <c r="I85" s="358"/>
      <c r="J85" s="346"/>
      <c r="K85" s="325"/>
      <c r="L85" s="239"/>
      <c r="M85" s="237"/>
      <c r="N85" s="325"/>
      <c r="O85" s="338"/>
    </row>
    <row r="86" spans="1:15" s="16" customFormat="1" ht="11.1" customHeight="1">
      <c r="A86" s="385"/>
      <c r="B86" s="386"/>
      <c r="C86" s="244"/>
      <c r="D86" s="357"/>
      <c r="E86" s="13"/>
      <c r="F86" s="14"/>
      <c r="G86" s="15"/>
      <c r="I86" s="358"/>
      <c r="J86" s="347"/>
      <c r="K86" s="24"/>
      <c r="L86" s="2"/>
      <c r="M86" s="236"/>
      <c r="N86" s="24"/>
      <c r="O86" s="334"/>
    </row>
    <row r="87" spans="1:15" s="16" customFormat="1" ht="11.1" customHeight="1">
      <c r="A87" s="387"/>
      <c r="B87" s="388"/>
      <c r="C87" s="245"/>
      <c r="D87" s="389"/>
      <c r="E87" s="390"/>
      <c r="F87" s="17"/>
      <c r="G87" s="18"/>
      <c r="H87" s="19"/>
      <c r="I87" s="360"/>
      <c r="J87" s="348"/>
      <c r="K87" s="22"/>
      <c r="L87" s="329"/>
      <c r="M87" s="240"/>
      <c r="N87" s="22"/>
      <c r="O87" s="340"/>
    </row>
    <row r="88" spans="1:15" s="16" customFormat="1" ht="11.1" customHeight="1">
      <c r="A88" s="302"/>
      <c r="B88" s="23"/>
      <c r="C88" s="246"/>
      <c r="D88" s="361"/>
      <c r="E88" s="24"/>
      <c r="F88" s="20"/>
      <c r="G88" s="21"/>
      <c r="H88" s="25"/>
      <c r="I88" s="362"/>
      <c r="J88" s="347"/>
      <c r="K88" s="24"/>
      <c r="L88" s="2"/>
      <c r="M88" s="236"/>
      <c r="N88" s="235"/>
      <c r="O88" s="334"/>
    </row>
    <row r="89" spans="1:15" s="16" customFormat="1" ht="11.1" customHeight="1">
      <c r="A89" s="69"/>
      <c r="B89" s="26"/>
      <c r="C89" s="246"/>
      <c r="D89" s="361"/>
      <c r="E89" s="24"/>
      <c r="F89" s="20"/>
      <c r="G89" s="21"/>
      <c r="H89" s="2"/>
      <c r="I89" s="362"/>
      <c r="J89" s="347"/>
      <c r="K89" s="24"/>
      <c r="L89" s="249"/>
      <c r="M89" s="236"/>
      <c r="N89" s="235"/>
      <c r="O89" s="349"/>
    </row>
    <row r="90" spans="1:15" s="16" customFormat="1" ht="11.1" customHeight="1">
      <c r="A90" s="61"/>
      <c r="B90" s="27"/>
      <c r="C90" s="247"/>
      <c r="D90" s="363"/>
      <c r="E90" s="351"/>
      <c r="F90" s="364"/>
      <c r="G90" s="324"/>
      <c r="H90" s="352"/>
      <c r="I90" s="365"/>
      <c r="J90" s="350"/>
      <c r="K90" s="351"/>
      <c r="L90" s="352"/>
      <c r="M90" s="353"/>
      <c r="N90" s="354"/>
      <c r="O90" s="355"/>
    </row>
  </sheetData>
  <mergeCells count="8">
    <mergeCell ref="A2:O2"/>
    <mergeCell ref="A4:A6"/>
    <mergeCell ref="B4:B6"/>
    <mergeCell ref="C4:C6"/>
    <mergeCell ref="D4:I5"/>
    <mergeCell ref="J4:L5"/>
    <mergeCell ref="M4:O5"/>
    <mergeCell ref="H6:I6"/>
  </mergeCells>
  <phoneticPr fontId="15"/>
  <printOptions horizontalCentered="1" verticalCentered="1"/>
  <pageMargins left="0" right="0" top="0.59055118110236227" bottom="0" header="0" footer="0"/>
  <headerFooter alignWithMargins="0"/>
  <rowBreaks count="1" manualBreakCount="1">
    <brk id="4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C4063-1C84-406F-9AA8-AC035B492B56}">
  <sheetPr>
    <tabColor indexed="42"/>
  </sheetPr>
  <dimension ref="A1:Q132"/>
  <sheetViews>
    <sheetView showZeros="0" view="pageBreakPreview" zoomScale="80" zoomScaleNormal="100" zoomScaleSheetLayoutView="80" workbookViewId="0">
      <selection sqref="A1:XFD1048576"/>
    </sheetView>
  </sheetViews>
  <sheetFormatPr defaultColWidth="8.796875" defaultRowHeight="17.25"/>
  <cols>
    <col min="1" max="1" width="3.69921875" style="28" customWidth="1"/>
    <col min="2" max="2" width="20.69921875" style="28" customWidth="1"/>
    <col min="3" max="3" width="19.69921875" style="248" customWidth="1"/>
    <col min="4" max="4" width="4.69921875" style="29" customWidth="1"/>
    <col min="5" max="5" width="3.19921875" style="28" customWidth="1"/>
    <col min="6" max="6" width="6.69921875" style="28" customWidth="1"/>
    <col min="7" max="7" width="8.69921875" style="28" customWidth="1"/>
    <col min="8" max="8" width="9.69921875" style="28" customWidth="1"/>
    <col min="9" max="9" width="4.296875" style="28" customWidth="1"/>
    <col min="10" max="10" width="4.69921875" style="28" customWidth="1"/>
    <col min="11" max="11" width="3.19921875" style="40" customWidth="1"/>
    <col min="12" max="12" width="8.69921875" style="28" customWidth="1"/>
    <col min="13" max="13" width="4.69921875" style="28" customWidth="1"/>
    <col min="14" max="14" width="3.19921875" style="28" customWidth="1"/>
    <col min="15" max="15" width="8.69921875" style="28" customWidth="1"/>
    <col min="16" max="16384" width="8.796875" style="28"/>
  </cols>
  <sheetData>
    <row r="1" spans="1:15" s="3" customFormat="1" ht="13.5">
      <c r="A1" s="1"/>
      <c r="B1" s="2"/>
      <c r="C1" s="243"/>
      <c r="D1" s="4"/>
      <c r="E1" s="5"/>
      <c r="F1" s="6"/>
      <c r="G1" s="7"/>
      <c r="H1" s="8"/>
      <c r="I1" s="9"/>
      <c r="K1" s="5"/>
      <c r="N1" s="8" t="s">
        <v>579</v>
      </c>
      <c r="O1" s="5">
        <v>1</v>
      </c>
    </row>
    <row r="2" spans="1:15" s="10" customFormat="1" ht="30" customHeight="1">
      <c r="A2" s="523" t="s">
        <v>1219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5"/>
    </row>
    <row r="3" spans="1:15" s="10" customFormat="1" ht="13.5" customHeight="1">
      <c r="A3" s="281"/>
      <c r="B3" s="30" t="s">
        <v>1217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3"/>
    </row>
    <row r="4" spans="1:15" s="10" customFormat="1" ht="15.95" customHeight="1">
      <c r="A4" s="536" t="s">
        <v>6</v>
      </c>
      <c r="B4" s="539" t="s">
        <v>33</v>
      </c>
      <c r="C4" s="542" t="s">
        <v>8</v>
      </c>
      <c r="D4" s="526" t="s">
        <v>1213</v>
      </c>
      <c r="E4" s="527"/>
      <c r="F4" s="527"/>
      <c r="G4" s="527"/>
      <c r="H4" s="527"/>
      <c r="I4" s="528"/>
      <c r="J4" s="526" t="s">
        <v>1214</v>
      </c>
      <c r="K4" s="527"/>
      <c r="L4" s="532"/>
      <c r="M4" s="534" t="s">
        <v>1215</v>
      </c>
      <c r="N4" s="527"/>
      <c r="O4" s="528"/>
    </row>
    <row r="5" spans="1:15" s="10" customFormat="1" ht="15.95" customHeight="1">
      <c r="A5" s="537"/>
      <c r="B5" s="540"/>
      <c r="C5" s="543"/>
      <c r="D5" s="529"/>
      <c r="E5" s="530"/>
      <c r="F5" s="530"/>
      <c r="G5" s="530"/>
      <c r="H5" s="530"/>
      <c r="I5" s="531"/>
      <c r="J5" s="529"/>
      <c r="K5" s="530"/>
      <c r="L5" s="533"/>
      <c r="M5" s="535"/>
      <c r="N5" s="530"/>
      <c r="O5" s="531"/>
    </row>
    <row r="6" spans="1:15" s="3" customFormat="1" ht="15.95" customHeight="1">
      <c r="A6" s="538"/>
      <c r="B6" s="541"/>
      <c r="C6" s="544"/>
      <c r="D6" s="356" t="s">
        <v>4</v>
      </c>
      <c r="E6" s="304" t="s">
        <v>5</v>
      </c>
      <c r="F6" s="305"/>
      <c r="G6" s="306"/>
      <c r="H6" s="545"/>
      <c r="I6" s="546"/>
      <c r="J6" s="341" t="s">
        <v>4</v>
      </c>
      <c r="K6" s="304" t="s">
        <v>5</v>
      </c>
      <c r="L6" s="307"/>
      <c r="M6" s="308" t="s">
        <v>4</v>
      </c>
      <c r="N6" s="304" t="s">
        <v>5</v>
      </c>
      <c r="O6" s="342"/>
    </row>
    <row r="7" spans="1:15" s="16" customFormat="1" ht="11.1" customHeight="1">
      <c r="A7" s="11"/>
      <c r="B7" s="12"/>
      <c r="C7" s="244"/>
      <c r="D7" s="357"/>
      <c r="E7" s="13"/>
      <c r="F7" s="14"/>
      <c r="G7" s="15"/>
      <c r="I7" s="358"/>
      <c r="J7" s="343"/>
      <c r="K7" s="13"/>
      <c r="M7" s="234"/>
      <c r="N7" s="12"/>
      <c r="O7" s="344"/>
    </row>
    <row r="8" spans="1:15" s="16" customFormat="1" ht="11.1" customHeight="1">
      <c r="A8" s="385"/>
      <c r="B8" s="386"/>
      <c r="C8" s="244"/>
      <c r="D8" s="357"/>
      <c r="E8" s="13"/>
      <c r="F8" s="14"/>
      <c r="G8" s="15"/>
      <c r="I8" s="358"/>
      <c r="J8" s="343"/>
      <c r="K8" s="13"/>
      <c r="M8" s="234"/>
      <c r="N8" s="12"/>
      <c r="O8" s="344"/>
    </row>
    <row r="9" spans="1:15" s="16" customFormat="1" ht="11.1" customHeight="1">
      <c r="A9" s="387" t="s">
        <v>1119</v>
      </c>
      <c r="B9" s="388" t="s">
        <v>595</v>
      </c>
      <c r="C9" s="245"/>
      <c r="D9" s="359"/>
      <c r="E9" s="390"/>
      <c r="F9" s="17"/>
      <c r="G9" s="18"/>
      <c r="H9" s="19"/>
      <c r="I9" s="360"/>
      <c r="J9" s="343"/>
      <c r="K9" s="13"/>
      <c r="M9" s="234"/>
      <c r="N9" s="12"/>
      <c r="O9" s="344"/>
    </row>
    <row r="10" spans="1:15" s="16" customFormat="1" ht="11.1" customHeight="1">
      <c r="A10" s="11"/>
      <c r="B10" s="12"/>
      <c r="C10" s="244"/>
      <c r="D10" s="357"/>
      <c r="E10" s="13"/>
      <c r="F10" s="14"/>
      <c r="G10" s="15"/>
      <c r="I10" s="358"/>
      <c r="J10" s="337"/>
      <c r="K10" s="325"/>
      <c r="L10" s="239"/>
      <c r="M10" s="237"/>
      <c r="N10" s="251"/>
      <c r="O10" s="338"/>
    </row>
    <row r="11" spans="1:15" s="16" customFormat="1" ht="11.1" customHeight="1">
      <c r="A11" s="385"/>
      <c r="B11" s="386"/>
      <c r="C11" s="244"/>
      <c r="D11" s="357"/>
      <c r="E11" s="13"/>
      <c r="F11" s="14"/>
      <c r="G11" s="15"/>
      <c r="I11" s="358"/>
      <c r="J11" s="333"/>
      <c r="K11" s="24"/>
      <c r="L11" s="2"/>
      <c r="M11" s="236"/>
      <c r="N11" s="24"/>
      <c r="O11" s="334"/>
    </row>
    <row r="12" spans="1:15" s="16" customFormat="1" ht="11.1" customHeight="1">
      <c r="A12" s="387"/>
      <c r="B12" s="388" t="s">
        <v>747</v>
      </c>
      <c r="C12" s="245"/>
      <c r="D12" s="389"/>
      <c r="E12" s="390"/>
      <c r="F12" s="17"/>
      <c r="G12" s="18"/>
      <c r="H12" s="19"/>
      <c r="I12" s="360"/>
      <c r="J12" s="339"/>
      <c r="K12" s="22"/>
      <c r="L12" s="329"/>
      <c r="M12" s="330"/>
      <c r="N12" s="328"/>
      <c r="O12" s="340"/>
    </row>
    <row r="13" spans="1:15" s="16" customFormat="1" ht="11.1" customHeight="1">
      <c r="A13" s="11"/>
      <c r="B13" s="12"/>
      <c r="C13" s="244"/>
      <c r="D13" s="357"/>
      <c r="E13" s="13"/>
      <c r="F13" s="14"/>
      <c r="G13" s="15"/>
      <c r="I13" s="358"/>
      <c r="J13" s="337"/>
      <c r="K13" s="325"/>
      <c r="L13" s="239"/>
      <c r="M13" s="237"/>
      <c r="N13" s="325"/>
      <c r="O13" s="338"/>
    </row>
    <row r="14" spans="1:15" s="16" customFormat="1" ht="11.1" customHeight="1">
      <c r="A14" s="385"/>
      <c r="B14" s="386"/>
      <c r="C14" s="244"/>
      <c r="D14" s="357"/>
      <c r="E14" s="13"/>
      <c r="F14" s="14"/>
      <c r="G14" s="15"/>
      <c r="I14" s="358"/>
      <c r="J14" s="333"/>
      <c r="K14" s="24"/>
      <c r="L14" s="2"/>
      <c r="M14" s="236"/>
      <c r="N14" s="24"/>
      <c r="O14" s="334"/>
    </row>
    <row r="15" spans="1:15" s="16" customFormat="1" ht="11.1" customHeight="1">
      <c r="A15" s="387"/>
      <c r="B15" s="388" t="s">
        <v>748</v>
      </c>
      <c r="C15" s="245" t="s">
        <v>749</v>
      </c>
      <c r="D15" s="389">
        <v>210</v>
      </c>
      <c r="E15" s="390" t="s">
        <v>2</v>
      </c>
      <c r="F15" s="17"/>
      <c r="G15" s="18"/>
      <c r="H15" s="19"/>
      <c r="I15" s="360"/>
      <c r="J15" s="339">
        <v>117</v>
      </c>
      <c r="K15" s="22" t="s">
        <v>1220</v>
      </c>
      <c r="L15" s="329"/>
      <c r="M15" s="330">
        <v>93</v>
      </c>
      <c r="N15" s="22" t="s">
        <v>1220</v>
      </c>
      <c r="O15" s="340"/>
    </row>
    <row r="16" spans="1:15" s="16" customFormat="1" ht="11.1" customHeight="1">
      <c r="A16" s="11"/>
      <c r="B16" s="12"/>
      <c r="C16" s="244"/>
      <c r="D16" s="357"/>
      <c r="E16" s="13"/>
      <c r="F16" s="14"/>
      <c r="G16" s="15"/>
      <c r="I16" s="358"/>
      <c r="J16" s="337"/>
      <c r="K16" s="325"/>
      <c r="L16" s="239"/>
      <c r="M16" s="237"/>
      <c r="N16" s="325"/>
      <c r="O16" s="338"/>
    </row>
    <row r="17" spans="1:15" s="16" customFormat="1" ht="11.1" customHeight="1">
      <c r="A17" s="385"/>
      <c r="B17" s="386"/>
      <c r="C17" s="244"/>
      <c r="D17" s="357"/>
      <c r="E17" s="13"/>
      <c r="F17" s="14"/>
      <c r="G17" s="15"/>
      <c r="I17" s="358"/>
      <c r="J17" s="333"/>
      <c r="K17" s="24"/>
      <c r="L17" s="2"/>
      <c r="M17" s="236"/>
      <c r="N17" s="24"/>
      <c r="O17" s="334"/>
    </row>
    <row r="18" spans="1:15" s="16" customFormat="1" ht="11.1" customHeight="1">
      <c r="A18" s="387"/>
      <c r="B18" s="388" t="s">
        <v>748</v>
      </c>
      <c r="C18" s="245" t="s">
        <v>769</v>
      </c>
      <c r="D18" s="389">
        <v>6</v>
      </c>
      <c r="E18" s="390" t="s">
        <v>2</v>
      </c>
      <c r="F18" s="17"/>
      <c r="G18" s="18"/>
      <c r="H18" s="19"/>
      <c r="I18" s="360"/>
      <c r="J18" s="339"/>
      <c r="K18" s="22"/>
      <c r="L18" s="329"/>
      <c r="M18" s="330">
        <v>6</v>
      </c>
      <c r="N18" s="22" t="s">
        <v>1220</v>
      </c>
      <c r="O18" s="340"/>
    </row>
    <row r="19" spans="1:15" s="16" customFormat="1" ht="10.9" customHeight="1">
      <c r="A19" s="11"/>
      <c r="B19" s="12"/>
      <c r="C19" s="244"/>
      <c r="D19" s="357"/>
      <c r="E19" s="13"/>
      <c r="F19" s="14"/>
      <c r="G19" s="15"/>
      <c r="I19" s="358"/>
      <c r="J19" s="333"/>
      <c r="K19" s="325"/>
      <c r="L19" s="239"/>
      <c r="M19" s="236"/>
      <c r="N19" s="251"/>
      <c r="O19" s="338"/>
    </row>
    <row r="20" spans="1:15" s="16" customFormat="1" ht="10.9" customHeight="1">
      <c r="A20" s="385"/>
      <c r="B20" s="386"/>
      <c r="C20" s="244"/>
      <c r="D20" s="357"/>
      <c r="E20" s="13"/>
      <c r="F20" s="14"/>
      <c r="G20" s="15"/>
      <c r="I20" s="358"/>
      <c r="J20" s="333"/>
      <c r="K20" s="24"/>
      <c r="L20" s="2"/>
      <c r="M20" s="236"/>
      <c r="N20" s="24"/>
      <c r="O20" s="334"/>
    </row>
    <row r="21" spans="1:15" s="16" customFormat="1" ht="10.9" customHeight="1">
      <c r="A21" s="387"/>
      <c r="B21" s="388" t="s">
        <v>773</v>
      </c>
      <c r="C21" s="245" t="s">
        <v>774</v>
      </c>
      <c r="D21" s="389">
        <v>22</v>
      </c>
      <c r="E21" s="390" t="s">
        <v>2</v>
      </c>
      <c r="F21" s="17"/>
      <c r="G21" s="18"/>
      <c r="H21" s="19"/>
      <c r="I21" s="360"/>
      <c r="J21" s="335">
        <v>22</v>
      </c>
      <c r="K21" s="22" t="s">
        <v>1220</v>
      </c>
      <c r="L21" s="329"/>
      <c r="M21" s="250"/>
      <c r="N21" s="328"/>
      <c r="O21" s="340"/>
    </row>
    <row r="22" spans="1:15" s="16" customFormat="1" ht="10.9" customHeight="1">
      <c r="A22" s="11"/>
      <c r="B22" s="12"/>
      <c r="C22" s="244"/>
      <c r="D22" s="357"/>
      <c r="E22" s="13"/>
      <c r="F22" s="14"/>
      <c r="G22" s="15"/>
      <c r="I22" s="358"/>
      <c r="J22" s="333"/>
      <c r="K22" s="325"/>
      <c r="L22" s="239"/>
      <c r="M22" s="236"/>
      <c r="N22" s="251"/>
      <c r="O22" s="338"/>
    </row>
    <row r="23" spans="1:15" s="16" customFormat="1" ht="10.9" customHeight="1">
      <c r="A23" s="385"/>
      <c r="B23" s="386"/>
      <c r="C23" s="244"/>
      <c r="D23" s="357"/>
      <c r="E23" s="13"/>
      <c r="F23" s="14"/>
      <c r="G23" s="15"/>
      <c r="I23" s="358"/>
      <c r="J23" s="333"/>
      <c r="K23" s="24"/>
      <c r="L23" s="2"/>
      <c r="M23" s="236"/>
      <c r="N23" s="24"/>
      <c r="O23" s="334"/>
    </row>
    <row r="24" spans="1:15" s="16" customFormat="1" ht="10.9" customHeight="1">
      <c r="A24" s="387"/>
      <c r="B24" s="388" t="s">
        <v>773</v>
      </c>
      <c r="C24" s="245" t="s">
        <v>950</v>
      </c>
      <c r="D24" s="389">
        <v>14</v>
      </c>
      <c r="E24" s="390" t="s">
        <v>2</v>
      </c>
      <c r="F24" s="17"/>
      <c r="G24" s="18"/>
      <c r="H24" s="19"/>
      <c r="I24" s="360"/>
      <c r="J24" s="335">
        <v>14</v>
      </c>
      <c r="K24" s="22" t="s">
        <v>1220</v>
      </c>
      <c r="L24" s="329"/>
      <c r="M24" s="250"/>
      <c r="N24" s="328"/>
      <c r="O24" s="340"/>
    </row>
    <row r="25" spans="1:15" s="16" customFormat="1" ht="11.1" customHeight="1">
      <c r="A25" s="11"/>
      <c r="B25" s="12"/>
      <c r="C25" s="244"/>
      <c r="D25" s="357"/>
      <c r="E25" s="13"/>
      <c r="F25" s="14"/>
      <c r="G25" s="15"/>
      <c r="I25" s="358"/>
      <c r="J25" s="337"/>
      <c r="K25" s="325"/>
      <c r="L25" s="239"/>
      <c r="M25" s="237"/>
      <c r="N25" s="325"/>
      <c r="O25" s="338"/>
    </row>
    <row r="26" spans="1:15" s="16" customFormat="1" ht="11.1" customHeight="1">
      <c r="A26" s="385"/>
      <c r="B26" s="386"/>
      <c r="C26" s="244"/>
      <c r="D26" s="357"/>
      <c r="E26" s="13"/>
      <c r="F26" s="14"/>
      <c r="G26" s="15"/>
      <c r="I26" s="358"/>
      <c r="J26" s="333"/>
      <c r="K26" s="24"/>
      <c r="L26" s="2"/>
      <c r="M26" s="236"/>
      <c r="N26" s="24"/>
      <c r="O26" s="334"/>
    </row>
    <row r="27" spans="1:15" s="16" customFormat="1" ht="11.1" customHeight="1">
      <c r="A27" s="387"/>
      <c r="B27" s="388" t="s">
        <v>842</v>
      </c>
      <c r="C27" s="245" t="s">
        <v>843</v>
      </c>
      <c r="D27" s="389">
        <v>28</v>
      </c>
      <c r="E27" s="390" t="s">
        <v>740</v>
      </c>
      <c r="F27" s="17"/>
      <c r="G27" s="18"/>
      <c r="H27" s="19"/>
      <c r="I27" s="360"/>
      <c r="J27" s="339">
        <v>11</v>
      </c>
      <c r="K27" s="22" t="s">
        <v>465</v>
      </c>
      <c r="L27" s="329"/>
      <c r="M27" s="330">
        <v>17</v>
      </c>
      <c r="N27" s="22" t="s">
        <v>465</v>
      </c>
      <c r="O27" s="340"/>
    </row>
    <row r="28" spans="1:15" s="16" customFormat="1" ht="11.1" customHeight="1">
      <c r="A28" s="11"/>
      <c r="B28" s="12"/>
      <c r="C28" s="244"/>
      <c r="D28" s="357"/>
      <c r="E28" s="13"/>
      <c r="F28" s="14"/>
      <c r="G28" s="15"/>
      <c r="I28" s="358"/>
      <c r="J28" s="337"/>
      <c r="K28" s="325"/>
      <c r="L28" s="239"/>
      <c r="M28" s="237"/>
      <c r="N28" s="325"/>
      <c r="O28" s="338"/>
    </row>
    <row r="29" spans="1:15" s="16" customFormat="1" ht="11.1" customHeight="1">
      <c r="A29" s="385"/>
      <c r="B29" s="386"/>
      <c r="C29" s="244"/>
      <c r="D29" s="357"/>
      <c r="E29" s="13"/>
      <c r="F29" s="14"/>
      <c r="G29" s="15"/>
      <c r="I29" s="358"/>
      <c r="J29" s="333"/>
      <c r="K29" s="24"/>
      <c r="L29" s="2"/>
      <c r="M29" s="236"/>
      <c r="N29" s="24"/>
      <c r="O29" s="334"/>
    </row>
    <row r="30" spans="1:15" s="16" customFormat="1" ht="11.1" customHeight="1">
      <c r="A30" s="387"/>
      <c r="B30" s="388" t="s">
        <v>775</v>
      </c>
      <c r="C30" s="245" t="s">
        <v>776</v>
      </c>
      <c r="D30" s="389">
        <v>41</v>
      </c>
      <c r="E30" s="390" t="s">
        <v>740</v>
      </c>
      <c r="F30" s="17"/>
      <c r="G30" s="18"/>
      <c r="H30" s="19"/>
      <c r="I30" s="360"/>
      <c r="J30" s="335">
        <v>26</v>
      </c>
      <c r="K30" s="22" t="s">
        <v>465</v>
      </c>
      <c r="L30" s="329"/>
      <c r="M30" s="250">
        <v>15</v>
      </c>
      <c r="N30" s="22" t="s">
        <v>465</v>
      </c>
      <c r="O30" s="340"/>
    </row>
    <row r="31" spans="1:15" s="16" customFormat="1" ht="11.1" customHeight="1">
      <c r="A31" s="11"/>
      <c r="B31" s="12"/>
      <c r="C31" s="244"/>
      <c r="D31" s="357"/>
      <c r="E31" s="13"/>
      <c r="F31" s="14"/>
      <c r="G31" s="15"/>
      <c r="I31" s="358"/>
      <c r="J31" s="337"/>
      <c r="K31" s="325"/>
      <c r="L31" s="239"/>
      <c r="M31" s="237"/>
      <c r="N31" s="325"/>
      <c r="O31" s="338"/>
    </row>
    <row r="32" spans="1:15" s="16" customFormat="1" ht="11.1" customHeight="1">
      <c r="A32" s="385"/>
      <c r="B32" s="386"/>
      <c r="C32" s="244"/>
      <c r="D32" s="357"/>
      <c r="E32" s="13"/>
      <c r="F32" s="14"/>
      <c r="G32" s="15"/>
      <c r="I32" s="358"/>
      <c r="J32" s="333"/>
      <c r="K32" s="24"/>
      <c r="L32" s="2"/>
      <c r="M32" s="236"/>
      <c r="N32" s="24"/>
      <c r="O32" s="334"/>
    </row>
    <row r="33" spans="1:15" s="16" customFormat="1" ht="11.1" customHeight="1">
      <c r="A33" s="387"/>
      <c r="B33" s="388" t="s">
        <v>778</v>
      </c>
      <c r="C33" s="245"/>
      <c r="D33" s="389"/>
      <c r="E33" s="390"/>
      <c r="F33" s="17"/>
      <c r="G33" s="18"/>
      <c r="H33" s="19"/>
      <c r="I33" s="360"/>
      <c r="J33" s="335"/>
      <c r="K33" s="22"/>
      <c r="L33" s="329"/>
      <c r="M33" s="250"/>
      <c r="N33" s="22"/>
      <c r="O33" s="340"/>
    </row>
    <row r="34" spans="1:15" s="16" customFormat="1" ht="11.1" customHeight="1">
      <c r="A34" s="11"/>
      <c r="B34" s="12"/>
      <c r="C34" s="244"/>
      <c r="D34" s="357"/>
      <c r="E34" s="13"/>
      <c r="F34" s="14"/>
      <c r="G34" s="15"/>
      <c r="I34" s="358"/>
      <c r="J34" s="337"/>
      <c r="K34" s="325"/>
      <c r="L34" s="239"/>
      <c r="M34" s="237"/>
      <c r="N34" s="325"/>
      <c r="O34" s="338"/>
    </row>
    <row r="35" spans="1:15" s="16" customFormat="1" ht="11.1" customHeight="1">
      <c r="A35" s="385"/>
      <c r="B35" s="386"/>
      <c r="C35" s="244"/>
      <c r="D35" s="357"/>
      <c r="E35" s="13"/>
      <c r="F35" s="14"/>
      <c r="G35" s="15"/>
      <c r="I35" s="358"/>
      <c r="J35" s="333"/>
      <c r="K35" s="24"/>
      <c r="L35" s="2"/>
      <c r="M35" s="236"/>
      <c r="N35" s="24"/>
      <c r="O35" s="334"/>
    </row>
    <row r="36" spans="1:15" s="16" customFormat="1" ht="11.1" customHeight="1">
      <c r="A36" s="387"/>
      <c r="B36" s="388" t="s">
        <v>937</v>
      </c>
      <c r="C36" s="245" t="s">
        <v>925</v>
      </c>
      <c r="D36" s="389">
        <v>12</v>
      </c>
      <c r="E36" s="390" t="s">
        <v>2</v>
      </c>
      <c r="F36" s="17"/>
      <c r="G36" s="18"/>
      <c r="H36" s="19"/>
      <c r="I36" s="360"/>
      <c r="J36" s="335">
        <v>6</v>
      </c>
      <c r="K36" s="22" t="s">
        <v>1220</v>
      </c>
      <c r="L36" s="329"/>
      <c r="M36" s="250">
        <v>6</v>
      </c>
      <c r="N36" s="22" t="s">
        <v>1220</v>
      </c>
      <c r="O36" s="340"/>
    </row>
    <row r="37" spans="1:15" s="16" customFormat="1" ht="11.1" customHeight="1">
      <c r="A37" s="11"/>
      <c r="B37" s="12"/>
      <c r="C37" s="244"/>
      <c r="D37" s="357"/>
      <c r="E37" s="13"/>
      <c r="F37" s="14"/>
      <c r="G37" s="15"/>
      <c r="I37" s="358"/>
      <c r="J37" s="337"/>
      <c r="K37" s="325"/>
      <c r="L37" s="239"/>
      <c r="M37" s="237"/>
      <c r="N37" s="325"/>
      <c r="O37" s="338"/>
    </row>
    <row r="38" spans="1:15" s="16" customFormat="1" ht="11.1" customHeight="1">
      <c r="A38" s="385"/>
      <c r="B38" s="386"/>
      <c r="C38" s="244"/>
      <c r="D38" s="357"/>
      <c r="E38" s="13"/>
      <c r="F38" s="14"/>
      <c r="G38" s="15"/>
      <c r="I38" s="358"/>
      <c r="J38" s="333"/>
      <c r="K38" s="24"/>
      <c r="L38" s="2"/>
      <c r="M38" s="236"/>
      <c r="N38" s="24"/>
      <c r="O38" s="334"/>
    </row>
    <row r="39" spans="1:15" s="16" customFormat="1" ht="11.1" customHeight="1">
      <c r="A39" s="387"/>
      <c r="B39" s="388" t="s">
        <v>937</v>
      </c>
      <c r="C39" s="245" t="s">
        <v>926</v>
      </c>
      <c r="D39" s="389">
        <v>149</v>
      </c>
      <c r="E39" s="390" t="s">
        <v>2</v>
      </c>
      <c r="F39" s="17"/>
      <c r="G39" s="18"/>
      <c r="H39" s="19"/>
      <c r="I39" s="360"/>
      <c r="J39" s="335">
        <v>62</v>
      </c>
      <c r="K39" s="22" t="s">
        <v>1220</v>
      </c>
      <c r="L39" s="329"/>
      <c r="M39" s="240">
        <v>87</v>
      </c>
      <c r="N39" s="22" t="s">
        <v>1220</v>
      </c>
      <c r="O39" s="340"/>
    </row>
    <row r="40" spans="1:15" s="16" customFormat="1" ht="11.1" customHeight="1">
      <c r="A40" s="11"/>
      <c r="B40" s="12"/>
      <c r="C40" s="244"/>
      <c r="D40" s="357"/>
      <c r="E40" s="13"/>
      <c r="F40" s="14"/>
      <c r="G40" s="15"/>
      <c r="I40" s="358"/>
      <c r="J40" s="346"/>
      <c r="K40" s="325"/>
      <c r="L40" s="239"/>
      <c r="M40" s="237"/>
      <c r="N40" s="325"/>
      <c r="O40" s="338"/>
    </row>
    <row r="41" spans="1:15" s="16" customFormat="1" ht="11.1" customHeight="1">
      <c r="A41" s="385"/>
      <c r="B41" s="386"/>
      <c r="C41" s="244"/>
      <c r="D41" s="357"/>
      <c r="E41" s="13"/>
      <c r="F41" s="14"/>
      <c r="G41" s="15"/>
      <c r="I41" s="358"/>
      <c r="J41" s="347"/>
      <c r="K41" s="24"/>
      <c r="L41" s="2"/>
      <c r="M41" s="236"/>
      <c r="N41" s="24"/>
      <c r="O41" s="334"/>
    </row>
    <row r="42" spans="1:15" s="16" customFormat="1" ht="11.1" customHeight="1">
      <c r="A42" s="387"/>
      <c r="B42" s="388" t="s">
        <v>937</v>
      </c>
      <c r="C42" s="245" t="s">
        <v>927</v>
      </c>
      <c r="D42" s="389">
        <v>198</v>
      </c>
      <c r="E42" s="390" t="s">
        <v>2</v>
      </c>
      <c r="F42" s="17"/>
      <c r="G42" s="18"/>
      <c r="H42" s="19"/>
      <c r="I42" s="360"/>
      <c r="J42" s="348">
        <v>111</v>
      </c>
      <c r="K42" s="22" t="s">
        <v>1220</v>
      </c>
      <c r="L42" s="329"/>
      <c r="M42" s="240">
        <v>87</v>
      </c>
      <c r="N42" s="22" t="s">
        <v>1220</v>
      </c>
      <c r="O42" s="340"/>
    </row>
    <row r="43" spans="1:15" s="16" customFormat="1" ht="11.1" customHeight="1">
      <c r="A43" s="11"/>
      <c r="B43" s="12"/>
      <c r="C43" s="244"/>
      <c r="D43" s="357"/>
      <c r="E43" s="13"/>
      <c r="F43" s="14"/>
      <c r="G43" s="15"/>
      <c r="I43" s="358"/>
      <c r="J43" s="346"/>
      <c r="K43" s="325"/>
      <c r="L43" s="239"/>
      <c r="M43" s="237"/>
      <c r="N43" s="325"/>
      <c r="O43" s="338"/>
    </row>
    <row r="44" spans="1:15" s="16" customFormat="1" ht="11.1" customHeight="1">
      <c r="A44" s="385"/>
      <c r="B44" s="386"/>
      <c r="C44" s="244"/>
      <c r="D44" s="357"/>
      <c r="E44" s="13"/>
      <c r="F44" s="14"/>
      <c r="G44" s="15"/>
      <c r="I44" s="358"/>
      <c r="J44" s="347"/>
      <c r="K44" s="24"/>
      <c r="L44" s="2"/>
      <c r="M44" s="236"/>
      <c r="N44" s="24"/>
      <c r="O44" s="334"/>
    </row>
    <row r="45" spans="1:15" s="16" customFormat="1" ht="11.1" customHeight="1">
      <c r="A45" s="387"/>
      <c r="B45" s="388" t="s">
        <v>937</v>
      </c>
      <c r="C45" s="245" t="s">
        <v>938</v>
      </c>
      <c r="D45" s="389">
        <v>1059</v>
      </c>
      <c r="E45" s="390" t="s">
        <v>2</v>
      </c>
      <c r="F45" s="17"/>
      <c r="G45" s="18"/>
      <c r="H45" s="19"/>
      <c r="I45" s="360"/>
      <c r="J45" s="348">
        <v>453</v>
      </c>
      <c r="K45" s="22" t="s">
        <v>1220</v>
      </c>
      <c r="L45" s="329"/>
      <c r="M45" s="240">
        <v>606</v>
      </c>
      <c r="N45" s="22" t="s">
        <v>1220</v>
      </c>
      <c r="O45" s="340"/>
    </row>
    <row r="46" spans="1:15" s="16" customFormat="1" ht="11.1" customHeight="1">
      <c r="A46" s="11"/>
      <c r="B46" s="12"/>
      <c r="C46" s="244"/>
      <c r="D46" s="357"/>
      <c r="E46" s="13"/>
      <c r="F46" s="14"/>
      <c r="G46" s="15"/>
      <c r="I46" s="358"/>
      <c r="J46" s="346"/>
      <c r="K46" s="325"/>
      <c r="L46" s="239"/>
      <c r="M46" s="237"/>
      <c r="N46" s="325"/>
      <c r="O46" s="338"/>
    </row>
    <row r="47" spans="1:15" s="16" customFormat="1" ht="11.1" customHeight="1">
      <c r="A47" s="385"/>
      <c r="B47" s="386"/>
      <c r="C47" s="244"/>
      <c r="D47" s="357"/>
      <c r="E47" s="13"/>
      <c r="F47" s="14"/>
      <c r="G47" s="15"/>
      <c r="I47" s="358"/>
      <c r="J47" s="347"/>
      <c r="K47" s="24"/>
      <c r="L47" s="2"/>
      <c r="M47" s="236"/>
      <c r="N47" s="24"/>
      <c r="O47" s="334"/>
    </row>
    <row r="48" spans="1:15" s="16" customFormat="1" ht="11.1" customHeight="1">
      <c r="A48" s="387"/>
      <c r="B48" s="388" t="s">
        <v>937</v>
      </c>
      <c r="C48" s="245" t="s">
        <v>939</v>
      </c>
      <c r="D48" s="389">
        <v>6</v>
      </c>
      <c r="E48" s="390" t="s">
        <v>2</v>
      </c>
      <c r="F48" s="17"/>
      <c r="G48" s="18"/>
      <c r="H48" s="19"/>
      <c r="I48" s="360"/>
      <c r="J48" s="348"/>
      <c r="K48" s="22"/>
      <c r="L48" s="329"/>
      <c r="M48" s="240">
        <v>6</v>
      </c>
      <c r="N48" s="22" t="s">
        <v>1220</v>
      </c>
      <c r="O48" s="340"/>
    </row>
    <row r="49" spans="1:15" s="16" customFormat="1" ht="11.1" customHeight="1">
      <c r="A49" s="11"/>
      <c r="B49" s="12"/>
      <c r="C49" s="244"/>
      <c r="D49" s="357"/>
      <c r="E49" s="13"/>
      <c r="F49" s="14"/>
      <c r="G49" s="15"/>
      <c r="I49" s="358"/>
      <c r="J49" s="346"/>
      <c r="K49" s="325"/>
      <c r="L49" s="239"/>
      <c r="M49" s="237"/>
      <c r="N49" s="325"/>
      <c r="O49" s="338"/>
    </row>
    <row r="50" spans="1:15" s="16" customFormat="1" ht="11.1" customHeight="1">
      <c r="A50" s="385"/>
      <c r="B50" s="386"/>
      <c r="C50" s="244"/>
      <c r="D50" s="357"/>
      <c r="E50" s="13"/>
      <c r="F50" s="14"/>
      <c r="G50" s="15"/>
      <c r="I50" s="358"/>
      <c r="J50" s="347"/>
      <c r="K50" s="24"/>
      <c r="L50" s="2"/>
      <c r="M50" s="236"/>
      <c r="N50" s="24"/>
      <c r="O50" s="334"/>
    </row>
    <row r="51" spans="1:15" s="16" customFormat="1" ht="11.1" customHeight="1">
      <c r="A51" s="387"/>
      <c r="B51" s="388" t="s">
        <v>937</v>
      </c>
      <c r="C51" s="245" t="s">
        <v>952</v>
      </c>
      <c r="D51" s="389">
        <v>28</v>
      </c>
      <c r="E51" s="390" t="s">
        <v>2</v>
      </c>
      <c r="F51" s="17"/>
      <c r="G51" s="18"/>
      <c r="H51" s="19"/>
      <c r="I51" s="360"/>
      <c r="J51" s="348">
        <v>22</v>
      </c>
      <c r="K51" s="22" t="s">
        <v>1220</v>
      </c>
      <c r="L51" s="329"/>
      <c r="M51" s="240">
        <v>6</v>
      </c>
      <c r="N51" s="22" t="s">
        <v>1220</v>
      </c>
      <c r="O51" s="340"/>
    </row>
    <row r="52" spans="1:15" s="16" customFormat="1" ht="11.1" customHeight="1">
      <c r="A52" s="11"/>
      <c r="B52" s="12"/>
      <c r="C52" s="244"/>
      <c r="D52" s="357"/>
      <c r="E52" s="13"/>
      <c r="F52" s="14"/>
      <c r="G52" s="15"/>
      <c r="I52" s="358"/>
      <c r="J52" s="346"/>
      <c r="K52" s="325"/>
      <c r="L52" s="239"/>
      <c r="M52" s="237"/>
      <c r="N52" s="325"/>
      <c r="O52" s="338"/>
    </row>
    <row r="53" spans="1:15" s="16" customFormat="1" ht="11.1" customHeight="1">
      <c r="A53" s="385"/>
      <c r="B53" s="386"/>
      <c r="C53" s="244"/>
      <c r="D53" s="357"/>
      <c r="E53" s="13"/>
      <c r="F53" s="14"/>
      <c r="G53" s="15"/>
      <c r="I53" s="358"/>
      <c r="J53" s="347"/>
      <c r="K53" s="24"/>
      <c r="L53" s="2"/>
      <c r="M53" s="236"/>
      <c r="N53" s="24"/>
      <c r="O53" s="334"/>
    </row>
    <row r="54" spans="1:15" s="16" customFormat="1" ht="11.1" customHeight="1">
      <c r="A54" s="387"/>
      <c r="B54" s="388" t="s">
        <v>937</v>
      </c>
      <c r="C54" s="245" t="s">
        <v>940</v>
      </c>
      <c r="D54" s="389">
        <v>30</v>
      </c>
      <c r="E54" s="390" t="s">
        <v>2</v>
      </c>
      <c r="F54" s="17"/>
      <c r="G54" s="18"/>
      <c r="H54" s="19"/>
      <c r="I54" s="360"/>
      <c r="J54" s="348">
        <v>20</v>
      </c>
      <c r="K54" s="22" t="s">
        <v>1220</v>
      </c>
      <c r="L54" s="329"/>
      <c r="M54" s="240">
        <v>10</v>
      </c>
      <c r="N54" s="22" t="s">
        <v>1220</v>
      </c>
      <c r="O54" s="340"/>
    </row>
    <row r="55" spans="1:15" s="16" customFormat="1" ht="11.1" customHeight="1">
      <c r="A55" s="11"/>
      <c r="B55" s="12"/>
      <c r="C55" s="244"/>
      <c r="D55" s="357"/>
      <c r="E55" s="13"/>
      <c r="F55" s="14"/>
      <c r="G55" s="15"/>
      <c r="I55" s="358"/>
      <c r="J55" s="337"/>
      <c r="K55" s="325"/>
      <c r="L55" s="239"/>
      <c r="M55" s="237"/>
      <c r="N55" s="325"/>
      <c r="O55" s="338"/>
    </row>
    <row r="56" spans="1:15" s="16" customFormat="1" ht="11.1" customHeight="1">
      <c r="A56" s="385"/>
      <c r="B56" s="386"/>
      <c r="C56" s="244"/>
      <c r="D56" s="357"/>
      <c r="E56" s="13"/>
      <c r="F56" s="14"/>
      <c r="G56" s="15"/>
      <c r="I56" s="358"/>
      <c r="J56" s="333"/>
      <c r="K56" s="24"/>
      <c r="L56" s="2"/>
      <c r="M56" s="236"/>
      <c r="N56" s="24"/>
      <c r="O56" s="334"/>
    </row>
    <row r="57" spans="1:15" s="16" customFormat="1" ht="11.1" customHeight="1">
      <c r="A57" s="387"/>
      <c r="B57" s="388" t="s">
        <v>937</v>
      </c>
      <c r="C57" s="245" t="s">
        <v>942</v>
      </c>
      <c r="D57" s="389">
        <v>3</v>
      </c>
      <c r="E57" s="390" t="s">
        <v>2</v>
      </c>
      <c r="F57" s="17"/>
      <c r="G57" s="18"/>
      <c r="H57" s="19"/>
      <c r="I57" s="360"/>
      <c r="J57" s="335"/>
      <c r="K57" s="22"/>
      <c r="L57" s="329"/>
      <c r="M57" s="240">
        <v>3</v>
      </c>
      <c r="N57" s="22" t="s">
        <v>1220</v>
      </c>
      <c r="O57" s="340"/>
    </row>
    <row r="58" spans="1:15" s="16" customFormat="1" ht="11.1" customHeight="1">
      <c r="A58" s="11"/>
      <c r="B58" s="12"/>
      <c r="C58" s="244"/>
      <c r="D58" s="357"/>
      <c r="E58" s="13"/>
      <c r="F58" s="14"/>
      <c r="G58" s="15"/>
      <c r="I58" s="358"/>
      <c r="J58" s="337"/>
      <c r="K58" s="325"/>
      <c r="L58" s="239"/>
      <c r="M58" s="237"/>
      <c r="N58" s="325"/>
      <c r="O58" s="338"/>
    </row>
    <row r="59" spans="1:15" s="16" customFormat="1" ht="11.1" customHeight="1">
      <c r="A59" s="385"/>
      <c r="B59" s="386"/>
      <c r="C59" s="244"/>
      <c r="D59" s="357"/>
      <c r="E59" s="13"/>
      <c r="F59" s="14"/>
      <c r="G59" s="15"/>
      <c r="I59" s="358"/>
      <c r="J59" s="333"/>
      <c r="K59" s="24"/>
      <c r="L59" s="2"/>
      <c r="M59" s="236"/>
      <c r="N59" s="24"/>
      <c r="O59" s="334"/>
    </row>
    <row r="60" spans="1:15" s="16" customFormat="1" ht="11.1" customHeight="1">
      <c r="A60" s="387"/>
      <c r="B60" s="388" t="s">
        <v>937</v>
      </c>
      <c r="C60" s="245" t="s">
        <v>951</v>
      </c>
      <c r="D60" s="389">
        <v>17</v>
      </c>
      <c r="E60" s="390" t="s">
        <v>2</v>
      </c>
      <c r="F60" s="17"/>
      <c r="G60" s="18"/>
      <c r="H60" s="19"/>
      <c r="I60" s="360"/>
      <c r="J60" s="335">
        <v>14</v>
      </c>
      <c r="K60" s="22" t="s">
        <v>1220</v>
      </c>
      <c r="L60" s="329"/>
      <c r="M60" s="240">
        <v>3</v>
      </c>
      <c r="N60" s="22" t="s">
        <v>1220</v>
      </c>
      <c r="O60" s="340"/>
    </row>
    <row r="61" spans="1:15" s="16" customFormat="1" ht="11.1" customHeight="1">
      <c r="A61" s="11"/>
      <c r="B61" s="12"/>
      <c r="C61" s="244"/>
      <c r="D61" s="357"/>
      <c r="E61" s="13"/>
      <c r="F61" s="14"/>
      <c r="G61" s="15"/>
      <c r="I61" s="358"/>
      <c r="J61" s="346"/>
      <c r="K61" s="325"/>
      <c r="L61" s="239"/>
      <c r="M61" s="237"/>
      <c r="N61" s="325"/>
      <c r="O61" s="338"/>
    </row>
    <row r="62" spans="1:15" s="16" customFormat="1" ht="11.1" customHeight="1">
      <c r="A62" s="385"/>
      <c r="B62" s="386"/>
      <c r="C62" s="244"/>
      <c r="D62" s="357"/>
      <c r="E62" s="13"/>
      <c r="F62" s="14"/>
      <c r="G62" s="15"/>
      <c r="I62" s="358"/>
      <c r="J62" s="347"/>
      <c r="K62" s="24"/>
      <c r="L62" s="2"/>
      <c r="M62" s="236"/>
      <c r="N62" s="24"/>
      <c r="O62" s="334"/>
    </row>
    <row r="63" spans="1:15" s="16" customFormat="1" ht="11.1" customHeight="1">
      <c r="A63" s="387"/>
      <c r="B63" s="388" t="s">
        <v>937</v>
      </c>
      <c r="C63" s="245" t="s">
        <v>941</v>
      </c>
      <c r="D63" s="389">
        <v>5</v>
      </c>
      <c r="E63" s="390" t="s">
        <v>2</v>
      </c>
      <c r="F63" s="17"/>
      <c r="G63" s="18"/>
      <c r="H63" s="19"/>
      <c r="I63" s="360"/>
      <c r="J63" s="348"/>
      <c r="K63" s="22"/>
      <c r="L63" s="329"/>
      <c r="M63" s="240">
        <v>5</v>
      </c>
      <c r="N63" s="22" t="s">
        <v>1220</v>
      </c>
      <c r="O63" s="340"/>
    </row>
    <row r="64" spans="1:15" s="16" customFormat="1" ht="11.1" customHeight="1">
      <c r="A64" s="11"/>
      <c r="B64" s="12"/>
      <c r="C64" s="244"/>
      <c r="D64" s="357"/>
      <c r="E64" s="13"/>
      <c r="G64" s="15"/>
      <c r="I64" s="358"/>
      <c r="J64" s="346"/>
      <c r="K64" s="325"/>
      <c r="L64" s="239"/>
      <c r="M64" s="237"/>
      <c r="N64" s="325"/>
      <c r="O64" s="338"/>
    </row>
    <row r="65" spans="1:15" s="16" customFormat="1" ht="11.1" customHeight="1">
      <c r="A65" s="385"/>
      <c r="B65" s="386"/>
      <c r="C65" s="244"/>
      <c r="D65" s="357"/>
      <c r="E65" s="14"/>
      <c r="F65" s="14"/>
      <c r="G65" s="15"/>
      <c r="I65" s="358"/>
      <c r="J65" s="347"/>
      <c r="K65" s="24"/>
      <c r="L65" s="2"/>
      <c r="M65" s="236"/>
      <c r="N65" s="24"/>
      <c r="O65" s="334"/>
    </row>
    <row r="66" spans="1:15" s="16" customFormat="1" ht="11.1" customHeight="1">
      <c r="A66" s="387"/>
      <c r="B66" s="388" t="s">
        <v>713</v>
      </c>
      <c r="C66" s="245"/>
      <c r="D66" s="389"/>
      <c r="E66" s="390"/>
      <c r="F66" s="17"/>
      <c r="G66" s="18"/>
      <c r="H66" s="19"/>
      <c r="I66" s="360"/>
      <c r="J66" s="348"/>
      <c r="K66" s="22"/>
      <c r="L66" s="329"/>
      <c r="M66" s="240"/>
      <c r="N66" s="22"/>
      <c r="O66" s="340"/>
    </row>
    <row r="67" spans="1:15" s="16" customFormat="1" ht="11.1" customHeight="1">
      <c r="A67" s="11"/>
      <c r="B67" s="12"/>
      <c r="C67" s="244"/>
      <c r="D67" s="357"/>
      <c r="E67" s="13"/>
      <c r="F67" s="14"/>
      <c r="G67" s="15"/>
      <c r="I67" s="358"/>
      <c r="J67" s="346" t="s">
        <v>1076</v>
      </c>
      <c r="K67" s="325"/>
      <c r="L67" s="239"/>
      <c r="M67" s="346" t="s">
        <v>1076</v>
      </c>
      <c r="N67" s="325"/>
      <c r="O67" s="338"/>
    </row>
    <row r="68" spans="1:15" s="16" customFormat="1" ht="11.1" customHeight="1">
      <c r="A68" s="385"/>
      <c r="B68" s="386"/>
      <c r="C68" s="244"/>
      <c r="D68" s="357"/>
      <c r="E68" s="13"/>
      <c r="F68" s="14"/>
      <c r="G68" s="15"/>
      <c r="I68" s="358"/>
      <c r="J68" s="402">
        <v>0.54</v>
      </c>
      <c r="K68" s="24"/>
      <c r="L68" s="2"/>
      <c r="M68" s="403">
        <v>0.46</v>
      </c>
      <c r="N68" s="24"/>
      <c r="O68" s="334"/>
    </row>
    <row r="69" spans="1:15" s="16" customFormat="1" ht="10.9" customHeight="1">
      <c r="A69" s="387"/>
      <c r="B69" s="388" t="s">
        <v>943</v>
      </c>
      <c r="C69" s="245"/>
      <c r="D69" s="389">
        <v>1</v>
      </c>
      <c r="E69" s="390" t="s">
        <v>36</v>
      </c>
      <c r="F69" s="398"/>
      <c r="G69" s="18"/>
      <c r="H69" s="19"/>
      <c r="I69" s="360"/>
      <c r="J69" s="348"/>
      <c r="K69" s="22" t="s">
        <v>43</v>
      </c>
      <c r="L69" s="329"/>
      <c r="M69" s="240"/>
      <c r="N69" s="22" t="s">
        <v>43</v>
      </c>
      <c r="O69" s="340"/>
    </row>
    <row r="70" spans="1:15" s="16" customFormat="1" ht="10.9" customHeight="1">
      <c r="A70" s="11"/>
      <c r="B70" s="12"/>
      <c r="C70" s="244"/>
      <c r="D70" s="357"/>
      <c r="E70" s="13"/>
      <c r="F70" s="14"/>
      <c r="G70" s="15"/>
      <c r="I70" s="358"/>
      <c r="J70" s="346"/>
      <c r="K70" s="325"/>
      <c r="L70" s="239"/>
      <c r="M70" s="237"/>
      <c r="N70" s="325"/>
      <c r="O70" s="338"/>
    </row>
    <row r="71" spans="1:15" s="16" customFormat="1" ht="10.9" customHeight="1">
      <c r="A71" s="385"/>
      <c r="B71" s="386"/>
      <c r="C71" s="244"/>
      <c r="D71" s="357"/>
      <c r="E71" s="13"/>
      <c r="F71" s="14"/>
      <c r="G71" s="15"/>
      <c r="I71" s="358"/>
      <c r="J71" s="347"/>
      <c r="K71" s="24"/>
      <c r="L71" s="2"/>
      <c r="M71" s="236"/>
      <c r="N71" s="24"/>
      <c r="O71" s="334"/>
    </row>
    <row r="72" spans="1:15" s="16" customFormat="1" ht="10.9" customHeight="1">
      <c r="A72" s="387"/>
      <c r="B72" s="388" t="s">
        <v>953</v>
      </c>
      <c r="C72" s="245"/>
      <c r="D72" s="389">
        <v>1</v>
      </c>
      <c r="E72" s="390" t="s">
        <v>36</v>
      </c>
      <c r="F72" s="17"/>
      <c r="G72" s="18"/>
      <c r="H72" s="19"/>
      <c r="I72" s="360"/>
      <c r="J72" s="348">
        <v>1</v>
      </c>
      <c r="K72" s="22" t="s">
        <v>43</v>
      </c>
      <c r="L72" s="329"/>
      <c r="M72" s="240"/>
      <c r="N72" s="22"/>
      <c r="O72" s="340"/>
    </row>
    <row r="73" spans="1:15" s="16" customFormat="1" ht="10.9" customHeight="1">
      <c r="A73" s="11"/>
      <c r="B73" s="12"/>
      <c r="C73" s="244"/>
      <c r="D73" s="357"/>
      <c r="E73" s="13"/>
      <c r="F73" s="14"/>
      <c r="G73" s="15"/>
      <c r="I73" s="358"/>
      <c r="J73" s="346"/>
      <c r="K73" s="325"/>
      <c r="L73" s="239"/>
      <c r="M73" s="237"/>
      <c r="N73" s="325"/>
      <c r="O73" s="338"/>
    </row>
    <row r="74" spans="1:15" s="16" customFormat="1" ht="10.9" customHeight="1">
      <c r="A74" s="385"/>
      <c r="B74" s="386"/>
      <c r="C74" s="244"/>
      <c r="D74" s="357"/>
      <c r="E74" s="13"/>
      <c r="F74" s="14"/>
      <c r="G74" s="15"/>
      <c r="I74" s="358"/>
      <c r="J74" s="347"/>
      <c r="K74" s="24"/>
      <c r="L74" s="2"/>
      <c r="M74" s="236"/>
      <c r="N74" s="24"/>
      <c r="O74" s="334"/>
    </row>
    <row r="75" spans="1:15" s="16" customFormat="1" ht="10.9" customHeight="1">
      <c r="A75" s="387"/>
      <c r="B75" s="388" t="s">
        <v>956</v>
      </c>
      <c r="C75" s="245" t="s">
        <v>957</v>
      </c>
      <c r="D75" s="389">
        <v>1</v>
      </c>
      <c r="E75" s="390" t="s">
        <v>738</v>
      </c>
      <c r="F75" s="17"/>
      <c r="G75" s="18"/>
      <c r="H75" s="19"/>
      <c r="I75" s="360"/>
      <c r="J75" s="348">
        <v>1</v>
      </c>
      <c r="K75" s="22" t="s">
        <v>1224</v>
      </c>
      <c r="L75" s="329"/>
      <c r="M75" s="240"/>
      <c r="N75" s="22"/>
      <c r="O75" s="340"/>
    </row>
    <row r="76" spans="1:15" s="16" customFormat="1" ht="11.1" customHeight="1">
      <c r="A76" s="11"/>
      <c r="B76" s="12"/>
      <c r="C76" s="244"/>
      <c r="D76" s="357"/>
      <c r="E76" s="13"/>
      <c r="F76" s="14"/>
      <c r="G76" s="15"/>
      <c r="I76" s="358"/>
      <c r="J76" s="346"/>
      <c r="K76" s="325"/>
      <c r="L76" s="239"/>
      <c r="M76" s="237"/>
      <c r="N76" s="325"/>
      <c r="O76" s="338"/>
    </row>
    <row r="77" spans="1:15" s="16" customFormat="1" ht="11.1" customHeight="1">
      <c r="A77" s="385"/>
      <c r="B77" s="386"/>
      <c r="C77" s="244" t="s">
        <v>1053</v>
      </c>
      <c r="D77" s="357"/>
      <c r="E77" s="13"/>
      <c r="F77" s="14"/>
      <c r="G77" s="15"/>
      <c r="I77" s="358"/>
      <c r="J77" s="347"/>
      <c r="K77" s="24"/>
      <c r="L77" s="2"/>
      <c r="M77" s="236"/>
      <c r="N77" s="24"/>
      <c r="O77" s="334"/>
    </row>
    <row r="78" spans="1:15" s="16" customFormat="1" ht="11.1" customHeight="1">
      <c r="A78" s="387"/>
      <c r="B78" s="388" t="s">
        <v>944</v>
      </c>
      <c r="C78" s="245" t="s">
        <v>945</v>
      </c>
      <c r="D78" s="389">
        <v>39</v>
      </c>
      <c r="E78" s="390" t="s">
        <v>740</v>
      </c>
      <c r="F78" s="17"/>
      <c r="G78" s="18"/>
      <c r="H78" s="19"/>
      <c r="I78" s="360"/>
      <c r="J78" s="348">
        <v>24</v>
      </c>
      <c r="K78" s="22" t="s">
        <v>465</v>
      </c>
      <c r="L78" s="329"/>
      <c r="M78" s="240">
        <v>15</v>
      </c>
      <c r="N78" s="22" t="s">
        <v>465</v>
      </c>
      <c r="O78" s="340"/>
    </row>
    <row r="79" spans="1:15" s="16" customFormat="1" ht="11.1" customHeight="1">
      <c r="A79" s="11"/>
      <c r="B79" s="12"/>
      <c r="C79" s="244"/>
      <c r="D79" s="357"/>
      <c r="E79" s="13"/>
      <c r="F79" s="14"/>
      <c r="G79" s="15"/>
      <c r="I79" s="358"/>
      <c r="J79" s="346"/>
      <c r="K79" s="325"/>
      <c r="L79" s="239"/>
      <c r="M79" s="237"/>
      <c r="N79" s="325"/>
      <c r="O79" s="338"/>
    </row>
    <row r="80" spans="1:15" s="16" customFormat="1" ht="11.1" customHeight="1">
      <c r="A80" s="385"/>
      <c r="B80" s="386"/>
      <c r="C80" s="244" t="s">
        <v>1054</v>
      </c>
      <c r="D80" s="357"/>
      <c r="E80" s="13"/>
      <c r="F80" s="14"/>
      <c r="G80" s="15"/>
      <c r="I80" s="358"/>
      <c r="J80" s="347"/>
      <c r="K80" s="24"/>
      <c r="L80" s="2"/>
      <c r="M80" s="236"/>
      <c r="N80" s="24"/>
      <c r="O80" s="334"/>
    </row>
    <row r="81" spans="1:15" s="16" customFormat="1" ht="11.1" customHeight="1">
      <c r="A81" s="387"/>
      <c r="B81" s="388" t="s">
        <v>944</v>
      </c>
      <c r="C81" s="245" t="s">
        <v>946</v>
      </c>
      <c r="D81" s="389">
        <v>43</v>
      </c>
      <c r="E81" s="390" t="s">
        <v>740</v>
      </c>
      <c r="F81" s="17"/>
      <c r="G81" s="18"/>
      <c r="H81" s="19"/>
      <c r="I81" s="360"/>
      <c r="J81" s="348">
        <v>21</v>
      </c>
      <c r="K81" s="22" t="s">
        <v>465</v>
      </c>
      <c r="L81" s="329"/>
      <c r="M81" s="240">
        <v>22</v>
      </c>
      <c r="N81" s="22" t="s">
        <v>465</v>
      </c>
      <c r="O81" s="340"/>
    </row>
    <row r="82" spans="1:15" s="16" customFormat="1" ht="11.1" customHeight="1">
      <c r="A82" s="11"/>
      <c r="B82" s="12"/>
      <c r="C82" s="244"/>
      <c r="D82" s="357"/>
      <c r="E82" s="13"/>
      <c r="F82" s="14"/>
      <c r="G82" s="15"/>
      <c r="I82" s="358"/>
      <c r="J82" s="346"/>
      <c r="K82" s="325"/>
      <c r="L82" s="239"/>
      <c r="M82" s="237"/>
      <c r="N82" s="325"/>
      <c r="O82" s="338"/>
    </row>
    <row r="83" spans="1:15" s="16" customFormat="1" ht="11.1" customHeight="1">
      <c r="A83" s="385"/>
      <c r="B83" s="386"/>
      <c r="C83" s="244"/>
      <c r="D83" s="357"/>
      <c r="E83" s="13"/>
      <c r="F83" s="14"/>
      <c r="G83" s="15"/>
      <c r="I83" s="358"/>
      <c r="J83" s="347"/>
      <c r="K83" s="24"/>
      <c r="L83" s="2"/>
      <c r="M83" s="236"/>
      <c r="N83" s="24"/>
      <c r="O83" s="334"/>
    </row>
    <row r="84" spans="1:15" s="16" customFormat="1" ht="11.1" customHeight="1">
      <c r="A84" s="387"/>
      <c r="B84" s="388" t="s">
        <v>944</v>
      </c>
      <c r="C84" s="245" t="s">
        <v>947</v>
      </c>
      <c r="D84" s="389">
        <v>1</v>
      </c>
      <c r="E84" s="390" t="s">
        <v>740</v>
      </c>
      <c r="F84" s="17"/>
      <c r="G84" s="18"/>
      <c r="H84" s="19"/>
      <c r="I84" s="360"/>
      <c r="J84" s="348"/>
      <c r="K84" s="22"/>
      <c r="L84" s="329"/>
      <c r="M84" s="240">
        <v>1</v>
      </c>
      <c r="N84" s="22" t="s">
        <v>465</v>
      </c>
      <c r="O84" s="340"/>
    </row>
    <row r="85" spans="1:15" s="16" customFormat="1" ht="11.1" customHeight="1">
      <c r="A85" s="11"/>
      <c r="B85" s="12"/>
      <c r="C85" s="244"/>
      <c r="D85" s="357"/>
      <c r="E85" s="13"/>
      <c r="F85" s="14"/>
      <c r="G85" s="15"/>
      <c r="I85" s="358"/>
      <c r="J85" s="346"/>
      <c r="K85" s="325"/>
      <c r="L85" s="239"/>
      <c r="M85" s="237"/>
      <c r="N85" s="325"/>
      <c r="O85" s="338"/>
    </row>
    <row r="86" spans="1:15" s="16" customFormat="1" ht="11.1" customHeight="1">
      <c r="A86" s="385"/>
      <c r="B86" s="386"/>
      <c r="C86" s="244"/>
      <c r="D86" s="357"/>
      <c r="E86" s="13"/>
      <c r="F86" s="14"/>
      <c r="G86" s="15"/>
      <c r="I86" s="358"/>
      <c r="J86" s="347"/>
      <c r="K86" s="24"/>
      <c r="L86" s="2"/>
      <c r="M86" s="236"/>
      <c r="N86" s="24"/>
      <c r="O86" s="334"/>
    </row>
    <row r="87" spans="1:15" s="16" customFormat="1" ht="11.1" customHeight="1">
      <c r="A87" s="387"/>
      <c r="B87" s="388" t="s">
        <v>944</v>
      </c>
      <c r="C87" s="245" t="s">
        <v>954</v>
      </c>
      <c r="D87" s="389">
        <v>15</v>
      </c>
      <c r="E87" s="390" t="s">
        <v>740</v>
      </c>
      <c r="F87" s="17"/>
      <c r="G87" s="18"/>
      <c r="H87" s="19"/>
      <c r="I87" s="360"/>
      <c r="J87" s="348">
        <v>1</v>
      </c>
      <c r="K87" s="22" t="s">
        <v>465</v>
      </c>
      <c r="L87" s="329"/>
      <c r="M87" s="240">
        <v>14</v>
      </c>
      <c r="N87" s="22" t="s">
        <v>465</v>
      </c>
      <c r="O87" s="340"/>
    </row>
    <row r="88" spans="1:15" s="16" customFormat="1" ht="11.1" customHeight="1">
      <c r="A88" s="11"/>
      <c r="B88" s="12"/>
      <c r="C88" s="244"/>
      <c r="D88" s="357"/>
      <c r="E88" s="13"/>
      <c r="F88" s="14"/>
      <c r="G88" s="15"/>
      <c r="I88" s="358"/>
      <c r="J88" s="346"/>
      <c r="K88" s="325"/>
      <c r="L88" s="239"/>
      <c r="M88" s="237"/>
      <c r="N88" s="325"/>
      <c r="O88" s="338"/>
    </row>
    <row r="89" spans="1:15" s="16" customFormat="1" ht="11.1" customHeight="1">
      <c r="A89" s="385"/>
      <c r="B89" s="386"/>
      <c r="C89" s="244"/>
      <c r="D89" s="357"/>
      <c r="E89" s="13"/>
      <c r="F89" s="14"/>
      <c r="G89" s="15"/>
      <c r="I89" s="358"/>
      <c r="J89" s="347"/>
      <c r="K89" s="24"/>
      <c r="L89" s="2"/>
      <c r="M89" s="236"/>
      <c r="N89" s="24"/>
      <c r="O89" s="334"/>
    </row>
    <row r="90" spans="1:15" s="16" customFormat="1" ht="11.1" customHeight="1">
      <c r="A90" s="387"/>
      <c r="B90" s="388" t="s">
        <v>944</v>
      </c>
      <c r="C90" s="245" t="s">
        <v>948</v>
      </c>
      <c r="D90" s="389">
        <v>21</v>
      </c>
      <c r="E90" s="390" t="s">
        <v>740</v>
      </c>
      <c r="F90" s="17"/>
      <c r="G90" s="18"/>
      <c r="H90" s="19"/>
      <c r="I90" s="360"/>
      <c r="J90" s="348">
        <v>7</v>
      </c>
      <c r="K90" s="22" t="s">
        <v>465</v>
      </c>
      <c r="L90" s="329"/>
      <c r="M90" s="240">
        <v>14</v>
      </c>
      <c r="N90" s="22" t="s">
        <v>465</v>
      </c>
      <c r="O90" s="340"/>
    </row>
    <row r="91" spans="1:15" s="16" customFormat="1" ht="11.1" customHeight="1">
      <c r="A91" s="11"/>
      <c r="B91" s="12"/>
      <c r="C91" s="244"/>
      <c r="D91" s="357"/>
      <c r="E91" s="13"/>
      <c r="F91" s="14"/>
      <c r="G91" s="15"/>
      <c r="I91" s="358"/>
      <c r="J91" s="346"/>
      <c r="K91" s="325"/>
      <c r="L91" s="239"/>
      <c r="M91" s="237"/>
      <c r="N91" s="325"/>
      <c r="O91" s="338"/>
    </row>
    <row r="92" spans="1:15" s="16" customFormat="1" ht="11.1" customHeight="1">
      <c r="A92" s="385"/>
      <c r="B92" s="386"/>
      <c r="C92" s="244"/>
      <c r="D92" s="357"/>
      <c r="E92" s="13"/>
      <c r="F92" s="14"/>
      <c r="G92" s="15"/>
      <c r="I92" s="358"/>
      <c r="J92" s="347"/>
      <c r="K92" s="24"/>
      <c r="L92" s="2"/>
      <c r="M92" s="236"/>
      <c r="N92" s="24"/>
      <c r="O92" s="334"/>
    </row>
    <row r="93" spans="1:15" s="16" customFormat="1" ht="11.1" customHeight="1">
      <c r="A93" s="387"/>
      <c r="B93" s="388" t="s">
        <v>944</v>
      </c>
      <c r="C93" s="245" t="s">
        <v>955</v>
      </c>
      <c r="D93" s="389">
        <v>20</v>
      </c>
      <c r="E93" s="390" t="s">
        <v>740</v>
      </c>
      <c r="F93" s="17"/>
      <c r="G93" s="18"/>
      <c r="H93" s="19"/>
      <c r="I93" s="360"/>
      <c r="J93" s="348">
        <v>6</v>
      </c>
      <c r="K93" s="22" t="s">
        <v>465</v>
      </c>
      <c r="L93" s="329"/>
      <c r="M93" s="240">
        <v>14</v>
      </c>
      <c r="N93" s="22" t="s">
        <v>465</v>
      </c>
      <c r="O93" s="340"/>
    </row>
    <row r="94" spans="1:15" s="16" customFormat="1" ht="11.1" customHeight="1">
      <c r="A94" s="11"/>
      <c r="B94" s="12"/>
      <c r="C94" s="244"/>
      <c r="D94" s="357"/>
      <c r="E94" s="13"/>
      <c r="F94" s="14"/>
      <c r="G94" s="15"/>
      <c r="I94" s="358"/>
      <c r="J94" s="346"/>
      <c r="K94" s="325"/>
      <c r="L94" s="239"/>
      <c r="M94" s="237"/>
      <c r="N94" s="325"/>
      <c r="O94" s="338"/>
    </row>
    <row r="95" spans="1:15" s="16" customFormat="1" ht="11.1" customHeight="1">
      <c r="A95" s="385"/>
      <c r="B95" s="386"/>
      <c r="C95" s="244"/>
      <c r="D95" s="357"/>
      <c r="E95" s="13"/>
      <c r="F95" s="14"/>
      <c r="G95" s="15"/>
      <c r="I95" s="358"/>
      <c r="J95" s="347"/>
      <c r="K95" s="24"/>
      <c r="L95" s="2"/>
      <c r="M95" s="236"/>
      <c r="N95" s="24"/>
      <c r="O95" s="334"/>
    </row>
    <row r="96" spans="1:15" s="16" customFormat="1" ht="11.1" customHeight="1">
      <c r="A96" s="387"/>
      <c r="B96" s="388" t="s">
        <v>949</v>
      </c>
      <c r="C96" s="245"/>
      <c r="D96" s="389">
        <v>36</v>
      </c>
      <c r="E96" s="390" t="s">
        <v>740</v>
      </c>
      <c r="F96" s="17"/>
      <c r="G96" s="18"/>
      <c r="H96" s="19"/>
      <c r="I96" s="360"/>
      <c r="J96" s="348">
        <v>21</v>
      </c>
      <c r="K96" s="22" t="s">
        <v>465</v>
      </c>
      <c r="L96" s="329"/>
      <c r="M96" s="240">
        <v>15</v>
      </c>
      <c r="N96" s="22" t="s">
        <v>465</v>
      </c>
      <c r="O96" s="340"/>
    </row>
    <row r="97" spans="1:15" s="16" customFormat="1" ht="11.1" customHeight="1">
      <c r="A97" s="11"/>
      <c r="B97" s="12"/>
      <c r="C97" s="244"/>
      <c r="D97" s="357"/>
      <c r="E97" s="13"/>
      <c r="F97" s="14"/>
      <c r="G97" s="15"/>
      <c r="I97" s="358"/>
      <c r="J97" s="346" t="s">
        <v>1076</v>
      </c>
      <c r="K97" s="325"/>
      <c r="L97" s="239"/>
      <c r="M97" s="346" t="s">
        <v>1076</v>
      </c>
      <c r="N97" s="325"/>
      <c r="O97" s="338"/>
    </row>
    <row r="98" spans="1:15" s="16" customFormat="1" ht="11.1" customHeight="1">
      <c r="A98" s="385"/>
      <c r="B98" s="386"/>
      <c r="C98" s="244"/>
      <c r="D98" s="357"/>
      <c r="E98" s="13"/>
      <c r="F98" s="14"/>
      <c r="G98" s="15"/>
      <c r="I98" s="358"/>
      <c r="J98" s="402">
        <v>0.54</v>
      </c>
      <c r="K98" s="24"/>
      <c r="L98" s="2"/>
      <c r="M98" s="403">
        <v>0.46</v>
      </c>
      <c r="N98" s="24"/>
      <c r="O98" s="334"/>
    </row>
    <row r="99" spans="1:15" s="16" customFormat="1" ht="11.1" customHeight="1">
      <c r="A99" s="387"/>
      <c r="B99" s="388" t="s">
        <v>1146</v>
      </c>
      <c r="C99" s="245"/>
      <c r="D99" s="389">
        <v>1</v>
      </c>
      <c r="E99" s="390" t="s">
        <v>36</v>
      </c>
      <c r="F99" s="17"/>
      <c r="G99" s="18"/>
      <c r="H99" s="19"/>
      <c r="I99" s="360"/>
      <c r="J99" s="348"/>
      <c r="K99" s="22" t="s">
        <v>43</v>
      </c>
      <c r="L99" s="329"/>
      <c r="M99" s="240"/>
      <c r="N99" s="22" t="s">
        <v>43</v>
      </c>
      <c r="O99" s="340"/>
    </row>
    <row r="100" spans="1:15" s="16" customFormat="1" ht="11.1" customHeight="1">
      <c r="A100" s="11"/>
      <c r="B100" s="12"/>
      <c r="C100" s="244"/>
      <c r="D100" s="357"/>
      <c r="E100" s="13"/>
      <c r="F100" s="14"/>
      <c r="G100" s="15"/>
      <c r="I100" s="358"/>
      <c r="J100" s="346"/>
      <c r="K100" s="325"/>
      <c r="L100" s="239"/>
      <c r="M100" s="346"/>
      <c r="N100" s="325"/>
      <c r="O100" s="338"/>
    </row>
    <row r="101" spans="1:15" s="16" customFormat="1" ht="11.1" customHeight="1">
      <c r="A101" s="385"/>
      <c r="B101" s="386"/>
      <c r="C101" s="244"/>
      <c r="D101" s="357"/>
      <c r="E101" s="13"/>
      <c r="F101" s="14"/>
      <c r="G101" s="15"/>
      <c r="I101" s="358"/>
      <c r="J101" s="402"/>
      <c r="K101" s="24"/>
      <c r="L101" s="2"/>
      <c r="M101" s="403"/>
      <c r="N101" s="24"/>
      <c r="O101" s="334"/>
    </row>
    <row r="102" spans="1:15" s="16" customFormat="1" ht="11.1" customHeight="1">
      <c r="A102" s="387"/>
      <c r="B102" s="388" t="s">
        <v>1180</v>
      </c>
      <c r="C102" s="245"/>
      <c r="D102" s="389"/>
      <c r="E102" s="390"/>
      <c r="F102" s="17"/>
      <c r="G102" s="18"/>
      <c r="H102" s="19"/>
      <c r="I102" s="360"/>
      <c r="J102" s="348"/>
      <c r="K102" s="22"/>
      <c r="L102" s="329"/>
      <c r="M102" s="240"/>
      <c r="N102" s="22"/>
      <c r="O102" s="340"/>
    </row>
    <row r="103" spans="1:15" s="16" customFormat="1" ht="11.1" customHeight="1">
      <c r="A103" s="11"/>
      <c r="B103" s="12"/>
      <c r="C103" s="244" t="s">
        <v>1136</v>
      </c>
      <c r="D103" s="357"/>
      <c r="E103" s="13"/>
      <c r="F103" s="14"/>
      <c r="G103" s="15"/>
      <c r="I103" s="358"/>
      <c r="J103" s="346" t="s">
        <v>1076</v>
      </c>
      <c r="K103" s="325"/>
      <c r="L103" s="239"/>
      <c r="M103" s="346" t="s">
        <v>1076</v>
      </c>
      <c r="N103" s="325"/>
      <c r="O103" s="338"/>
    </row>
    <row r="104" spans="1:15" s="16" customFormat="1" ht="11.1" customHeight="1">
      <c r="A104" s="385"/>
      <c r="B104" s="386" t="s">
        <v>1137</v>
      </c>
      <c r="C104" s="244" t="s">
        <v>1138</v>
      </c>
      <c r="D104" s="357"/>
      <c r="E104" s="13"/>
      <c r="F104" s="14"/>
      <c r="G104" s="15"/>
      <c r="I104" s="358"/>
      <c r="J104" s="402">
        <v>0.54</v>
      </c>
      <c r="K104" s="24"/>
      <c r="L104" s="2"/>
      <c r="M104" s="403">
        <v>0.46</v>
      </c>
      <c r="N104" s="24"/>
      <c r="O104" s="334"/>
    </row>
    <row r="105" spans="1:15" s="16" customFormat="1" ht="11.1" customHeight="1">
      <c r="A105" s="387"/>
      <c r="B105" s="388"/>
      <c r="C105" s="245" t="s">
        <v>1139</v>
      </c>
      <c r="D105" s="359">
        <v>1</v>
      </c>
      <c r="E105" s="390" t="s">
        <v>1142</v>
      </c>
      <c r="F105" s="17"/>
      <c r="G105" s="18"/>
      <c r="H105" s="19"/>
      <c r="I105" s="360"/>
      <c r="J105" s="348"/>
      <c r="K105" s="22" t="s">
        <v>1222</v>
      </c>
      <c r="L105" s="329"/>
      <c r="M105" s="240"/>
      <c r="N105" s="22" t="s">
        <v>1222</v>
      </c>
      <c r="O105" s="340"/>
    </row>
    <row r="106" spans="1:15" s="16" customFormat="1" ht="11.1" customHeight="1">
      <c r="A106" s="11"/>
      <c r="B106" s="12"/>
      <c r="C106" s="244" t="s">
        <v>1136</v>
      </c>
      <c r="D106" s="357"/>
      <c r="E106" s="13"/>
      <c r="F106" s="14"/>
      <c r="G106" s="15"/>
      <c r="I106" s="358"/>
      <c r="J106" s="346" t="s">
        <v>1076</v>
      </c>
      <c r="K106" s="325"/>
      <c r="L106" s="239"/>
      <c r="M106" s="346" t="s">
        <v>1076</v>
      </c>
      <c r="N106" s="325"/>
      <c r="O106" s="338"/>
    </row>
    <row r="107" spans="1:15" s="16" customFormat="1" ht="11.1" customHeight="1">
      <c r="A107" s="385"/>
      <c r="B107" s="386" t="s">
        <v>1140</v>
      </c>
      <c r="C107" s="244" t="s">
        <v>1138</v>
      </c>
      <c r="D107" s="357"/>
      <c r="E107" s="13"/>
      <c r="F107" s="14"/>
      <c r="G107" s="15"/>
      <c r="I107" s="358"/>
      <c r="J107" s="402">
        <v>0.54</v>
      </c>
      <c r="K107" s="24"/>
      <c r="L107" s="2"/>
      <c r="M107" s="403">
        <v>0.46</v>
      </c>
      <c r="N107" s="24"/>
      <c r="O107" s="334"/>
    </row>
    <row r="108" spans="1:15" s="16" customFormat="1" ht="11.1" customHeight="1">
      <c r="A108" s="387"/>
      <c r="B108" s="388"/>
      <c r="C108" s="245" t="s">
        <v>1141</v>
      </c>
      <c r="D108" s="359">
        <v>2</v>
      </c>
      <c r="E108" s="419" t="s">
        <v>1143</v>
      </c>
      <c r="F108" s="17"/>
      <c r="G108" s="18"/>
      <c r="H108" s="19"/>
      <c r="I108" s="360"/>
      <c r="J108" s="348"/>
      <c r="K108" s="22" t="s">
        <v>1223</v>
      </c>
      <c r="L108" s="329"/>
      <c r="M108" s="240"/>
      <c r="N108" s="22" t="s">
        <v>1223</v>
      </c>
      <c r="O108" s="340"/>
    </row>
    <row r="109" spans="1:15" s="16" customFormat="1" ht="11.1" customHeight="1">
      <c r="A109" s="11"/>
      <c r="B109" s="12"/>
      <c r="C109" s="244"/>
      <c r="D109" s="357"/>
      <c r="E109" s="13"/>
      <c r="F109" s="14"/>
      <c r="G109" s="15"/>
      <c r="I109" s="358"/>
      <c r="J109" s="337"/>
      <c r="K109" s="251"/>
      <c r="L109" s="239"/>
      <c r="M109" s="237"/>
      <c r="N109" s="238"/>
      <c r="O109" s="338"/>
    </row>
    <row r="110" spans="1:15" s="16" customFormat="1" ht="11.1" customHeight="1">
      <c r="A110" s="385"/>
      <c r="B110" s="386"/>
      <c r="C110" s="244"/>
      <c r="D110" s="357"/>
      <c r="E110" s="13"/>
      <c r="F110" s="14"/>
      <c r="G110" s="15"/>
      <c r="I110" s="358"/>
      <c r="J110" s="333"/>
      <c r="K110" s="24"/>
      <c r="L110" s="2"/>
      <c r="M110" s="236"/>
      <c r="N110" s="235"/>
      <c r="O110" s="334"/>
    </row>
    <row r="111" spans="1:15" s="16" customFormat="1" ht="11.1" customHeight="1">
      <c r="A111" s="387"/>
      <c r="B111" s="388"/>
      <c r="C111" s="245"/>
      <c r="D111" s="359"/>
      <c r="E111" s="390"/>
      <c r="F111" s="17"/>
      <c r="G111" s="18"/>
      <c r="H111" s="19"/>
      <c r="I111" s="360"/>
      <c r="J111" s="335"/>
      <c r="K111" s="22"/>
      <c r="L111" s="21"/>
      <c r="M111" s="240"/>
      <c r="N111" s="241"/>
      <c r="O111" s="345"/>
    </row>
    <row r="112" spans="1:15" s="16" customFormat="1" ht="11.1" customHeight="1">
      <c r="A112" s="11"/>
      <c r="B112" s="12"/>
      <c r="C112" s="244"/>
      <c r="D112" s="357"/>
      <c r="E112" s="13"/>
      <c r="F112" s="14"/>
      <c r="G112" s="15"/>
      <c r="I112" s="358"/>
      <c r="J112" s="337"/>
      <c r="K112" s="251"/>
      <c r="L112" s="239"/>
      <c r="M112" s="237"/>
      <c r="N112" s="238"/>
      <c r="O112" s="338"/>
    </row>
    <row r="113" spans="1:15" s="16" customFormat="1" ht="11.1" customHeight="1">
      <c r="A113" s="385"/>
      <c r="B113" s="386"/>
      <c r="C113" s="244"/>
      <c r="D113" s="357"/>
      <c r="E113" s="13"/>
      <c r="F113" s="14"/>
      <c r="G113" s="15"/>
      <c r="I113" s="358"/>
      <c r="J113" s="333"/>
      <c r="K113" s="24"/>
      <c r="L113" s="2"/>
      <c r="M113" s="236"/>
      <c r="N113" s="235"/>
      <c r="O113" s="334"/>
    </row>
    <row r="114" spans="1:15" s="16" customFormat="1" ht="11.1" customHeight="1">
      <c r="A114" s="387"/>
      <c r="B114" s="388"/>
      <c r="C114" s="245"/>
      <c r="D114" s="359"/>
      <c r="E114" s="390"/>
      <c r="F114" s="17"/>
      <c r="G114" s="18"/>
      <c r="H114" s="19"/>
      <c r="I114" s="360"/>
      <c r="J114" s="335"/>
      <c r="K114" s="22"/>
      <c r="L114" s="21"/>
      <c r="M114" s="240"/>
      <c r="N114" s="241"/>
      <c r="O114" s="345"/>
    </row>
    <row r="115" spans="1:15" s="16" customFormat="1" ht="11.1" customHeight="1">
      <c r="A115" s="11"/>
      <c r="B115" s="12"/>
      <c r="C115" s="244"/>
      <c r="D115" s="357"/>
      <c r="E115" s="13"/>
      <c r="F115" s="14"/>
      <c r="G115" s="15"/>
      <c r="I115" s="358"/>
      <c r="J115" s="337"/>
      <c r="K115" s="251"/>
      <c r="L115" s="239"/>
      <c r="M115" s="237"/>
      <c r="N115" s="238"/>
      <c r="O115" s="338"/>
    </row>
    <row r="116" spans="1:15" s="16" customFormat="1" ht="11.1" customHeight="1">
      <c r="A116" s="385"/>
      <c r="B116" s="386"/>
      <c r="C116" s="244"/>
      <c r="D116" s="357"/>
      <c r="E116" s="13"/>
      <c r="F116" s="14"/>
      <c r="G116" s="15"/>
      <c r="I116" s="358"/>
      <c r="J116" s="333"/>
      <c r="K116" s="24"/>
      <c r="L116" s="2"/>
      <c r="M116" s="236"/>
      <c r="N116" s="235"/>
      <c r="O116" s="334"/>
    </row>
    <row r="117" spans="1:15" s="16" customFormat="1" ht="11.1" customHeight="1">
      <c r="A117" s="387"/>
      <c r="B117" s="388"/>
      <c r="C117" s="245"/>
      <c r="D117" s="359"/>
      <c r="E117" s="390"/>
      <c r="F117" s="17"/>
      <c r="G117" s="18"/>
      <c r="H117" s="19"/>
      <c r="I117" s="360"/>
      <c r="J117" s="335"/>
      <c r="K117" s="22"/>
      <c r="L117" s="21"/>
      <c r="M117" s="240"/>
      <c r="N117" s="241"/>
      <c r="O117" s="345"/>
    </row>
    <row r="118" spans="1:15" s="16" customFormat="1" ht="11.1" customHeight="1">
      <c r="A118" s="11"/>
      <c r="B118" s="12"/>
      <c r="C118" s="244"/>
      <c r="D118" s="357"/>
      <c r="E118" s="13"/>
      <c r="F118" s="14"/>
      <c r="G118" s="15"/>
      <c r="I118" s="358"/>
      <c r="J118" s="346"/>
      <c r="K118" s="251"/>
      <c r="L118" s="239"/>
      <c r="M118" s="237"/>
      <c r="N118" s="238"/>
      <c r="O118" s="338"/>
    </row>
    <row r="119" spans="1:15" s="16" customFormat="1" ht="11.1" customHeight="1">
      <c r="A119" s="385"/>
      <c r="B119" s="386"/>
      <c r="C119" s="244"/>
      <c r="D119" s="357"/>
      <c r="E119" s="13"/>
      <c r="F119" s="14"/>
      <c r="G119" s="15"/>
      <c r="I119" s="358"/>
      <c r="J119" s="347"/>
      <c r="K119" s="24"/>
      <c r="L119" s="2"/>
      <c r="M119" s="236"/>
      <c r="N119" s="235"/>
      <c r="O119" s="334"/>
    </row>
    <row r="120" spans="1:15" s="16" customFormat="1" ht="11.1" customHeight="1">
      <c r="A120" s="387"/>
      <c r="B120" s="388"/>
      <c r="C120" s="245"/>
      <c r="D120" s="359"/>
      <c r="E120" s="390"/>
      <c r="F120" s="17"/>
      <c r="G120" s="18"/>
      <c r="H120" s="19"/>
      <c r="I120" s="360"/>
      <c r="J120" s="348"/>
      <c r="K120" s="252"/>
      <c r="L120" s="242"/>
      <c r="M120" s="240"/>
      <c r="N120" s="241"/>
      <c r="O120" s="345"/>
    </row>
    <row r="121" spans="1:15" s="16" customFormat="1" ht="11.1" customHeight="1">
      <c r="A121" s="11"/>
      <c r="B121" s="12"/>
      <c r="C121" s="244"/>
      <c r="D121" s="357"/>
      <c r="E121" s="13"/>
      <c r="F121" s="14"/>
      <c r="G121" s="15"/>
      <c r="I121" s="358"/>
      <c r="J121" s="346"/>
      <c r="K121" s="251"/>
      <c r="L121" s="239"/>
      <c r="M121" s="237"/>
      <c r="N121" s="238"/>
      <c r="O121" s="338"/>
    </row>
    <row r="122" spans="1:15" s="16" customFormat="1" ht="11.1" customHeight="1">
      <c r="A122" s="385"/>
      <c r="B122" s="386"/>
      <c r="C122" s="244"/>
      <c r="D122" s="357"/>
      <c r="E122" s="13"/>
      <c r="F122" s="14"/>
      <c r="G122" s="15"/>
      <c r="I122" s="358"/>
      <c r="J122" s="347"/>
      <c r="K122" s="24"/>
      <c r="L122" s="2"/>
      <c r="M122" s="236"/>
      <c r="N122" s="235"/>
      <c r="O122" s="334"/>
    </row>
    <row r="123" spans="1:15" s="16" customFormat="1" ht="11.1" customHeight="1">
      <c r="A123" s="387"/>
      <c r="B123" s="388"/>
      <c r="C123" s="245"/>
      <c r="D123" s="359"/>
      <c r="E123" s="390"/>
      <c r="F123" s="17"/>
      <c r="G123" s="18"/>
      <c r="H123" s="19"/>
      <c r="I123" s="360"/>
      <c r="J123" s="348"/>
      <c r="K123" s="252"/>
      <c r="L123" s="242"/>
      <c r="M123" s="240"/>
      <c r="N123" s="241"/>
      <c r="O123" s="345"/>
    </row>
    <row r="124" spans="1:15" s="16" customFormat="1" ht="11.1" customHeight="1">
      <c r="A124" s="11"/>
      <c r="B124" s="12"/>
      <c r="C124" s="244"/>
      <c r="D124" s="357"/>
      <c r="E124" s="13"/>
      <c r="F124" s="14"/>
      <c r="G124" s="15"/>
      <c r="I124" s="358"/>
      <c r="J124" s="346"/>
      <c r="K124" s="251"/>
      <c r="L124" s="239"/>
      <c r="M124" s="237"/>
      <c r="N124" s="238"/>
      <c r="O124" s="338"/>
    </row>
    <row r="125" spans="1:15" s="16" customFormat="1" ht="11.1" customHeight="1">
      <c r="A125" s="385"/>
      <c r="B125" s="386"/>
      <c r="C125" s="244"/>
      <c r="D125" s="357"/>
      <c r="E125" s="13"/>
      <c r="F125" s="14"/>
      <c r="G125" s="15"/>
      <c r="I125" s="358"/>
      <c r="J125" s="347"/>
      <c r="K125" s="24"/>
      <c r="L125" s="2"/>
      <c r="M125" s="236"/>
      <c r="N125" s="235"/>
      <c r="O125" s="334"/>
    </row>
    <row r="126" spans="1:15" s="16" customFormat="1" ht="11.1" customHeight="1">
      <c r="A126" s="387"/>
      <c r="B126" s="388"/>
      <c r="C126" s="245"/>
      <c r="D126" s="359"/>
      <c r="E126" s="390"/>
      <c r="F126" s="17"/>
      <c r="G126" s="18"/>
      <c r="H126" s="19"/>
      <c r="I126" s="360"/>
      <c r="J126" s="348"/>
      <c r="K126" s="252"/>
      <c r="L126" s="242"/>
      <c r="M126" s="240"/>
      <c r="N126" s="241"/>
      <c r="O126" s="345"/>
    </row>
    <row r="127" spans="1:15" s="16" customFormat="1" ht="11.1" customHeight="1">
      <c r="A127" s="11"/>
      <c r="B127" s="12"/>
      <c r="C127" s="244"/>
      <c r="D127" s="357"/>
      <c r="E127" s="13"/>
      <c r="F127" s="14"/>
      <c r="G127" s="15"/>
      <c r="I127" s="358"/>
      <c r="J127" s="346"/>
      <c r="K127" s="251"/>
      <c r="L127" s="239"/>
      <c r="M127" s="237"/>
      <c r="N127" s="238"/>
      <c r="O127" s="338"/>
    </row>
    <row r="128" spans="1:15" s="16" customFormat="1" ht="11.1" customHeight="1">
      <c r="A128" s="385"/>
      <c r="B128" s="386"/>
      <c r="C128" s="244"/>
      <c r="D128" s="357"/>
      <c r="E128" s="13"/>
      <c r="F128" s="14"/>
      <c r="G128" s="15"/>
      <c r="I128" s="358"/>
      <c r="J128" s="347"/>
      <c r="K128" s="24"/>
      <c r="L128" s="2"/>
      <c r="M128" s="236"/>
      <c r="N128" s="235"/>
      <c r="O128" s="334"/>
    </row>
    <row r="129" spans="1:17" s="16" customFormat="1" ht="11.1" customHeight="1">
      <c r="A129" s="387"/>
      <c r="B129" s="388"/>
      <c r="C129" s="245"/>
      <c r="D129" s="359"/>
      <c r="E129" s="390"/>
      <c r="F129" s="17"/>
      <c r="G129" s="18"/>
      <c r="H129" s="19"/>
      <c r="I129" s="360"/>
      <c r="J129" s="348"/>
      <c r="K129" s="252"/>
      <c r="L129" s="242"/>
      <c r="M129" s="240"/>
      <c r="N129" s="241"/>
      <c r="O129" s="345"/>
    </row>
    <row r="130" spans="1:17" s="16" customFormat="1" ht="11.1" customHeight="1">
      <c r="A130" s="302"/>
      <c r="B130" s="23"/>
      <c r="C130" s="246"/>
      <c r="D130" s="361"/>
      <c r="E130" s="24"/>
      <c r="F130" s="20"/>
      <c r="G130" s="21"/>
      <c r="H130" s="25"/>
      <c r="I130" s="362"/>
      <c r="J130" s="347"/>
      <c r="K130" s="24"/>
      <c r="L130" s="2"/>
      <c r="M130" s="236"/>
      <c r="N130" s="235"/>
      <c r="O130" s="334"/>
    </row>
    <row r="131" spans="1:17" s="16" customFormat="1" ht="11.1" customHeight="1">
      <c r="A131" s="69"/>
      <c r="B131" s="26"/>
      <c r="C131" s="246"/>
      <c r="D131" s="361"/>
      <c r="E131" s="24"/>
      <c r="F131" s="20"/>
      <c r="G131" s="21"/>
      <c r="H131" s="2"/>
      <c r="I131" s="362"/>
      <c r="J131" s="347"/>
      <c r="K131" s="24"/>
      <c r="L131" s="249"/>
      <c r="M131" s="236"/>
      <c r="N131" s="235"/>
      <c r="O131" s="349"/>
    </row>
    <row r="132" spans="1:17" s="16" customFormat="1" ht="11.1" customHeight="1">
      <c r="A132" s="61"/>
      <c r="B132" s="27"/>
      <c r="C132" s="247"/>
      <c r="D132" s="363"/>
      <c r="E132" s="351"/>
      <c r="F132" s="364"/>
      <c r="G132" s="324"/>
      <c r="H132" s="352"/>
      <c r="I132" s="365"/>
      <c r="J132" s="350"/>
      <c r="K132" s="351"/>
      <c r="L132" s="352"/>
      <c r="M132" s="353"/>
      <c r="N132" s="354"/>
      <c r="O132" s="355"/>
      <c r="Q132" s="103"/>
    </row>
  </sheetData>
  <mergeCells count="8">
    <mergeCell ref="A2:O2"/>
    <mergeCell ref="A4:A6"/>
    <mergeCell ref="B4:B6"/>
    <mergeCell ref="C4:C6"/>
    <mergeCell ref="D4:I5"/>
    <mergeCell ref="J4:L5"/>
    <mergeCell ref="M4:O5"/>
    <mergeCell ref="H6:I6"/>
  </mergeCells>
  <phoneticPr fontId="15"/>
  <printOptions horizontalCentered="1" verticalCentered="1"/>
  <pageMargins left="0" right="0" top="0.59055118110236227" bottom="0" header="0" footer="0"/>
  <headerFooter alignWithMargins="0"/>
  <rowBreaks count="2" manualBreakCount="2">
    <brk id="48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7C5BA-064B-4F54-ADED-C637BA4B6814}">
  <sheetPr>
    <tabColor indexed="42"/>
  </sheetPr>
  <dimension ref="A1:Q90"/>
  <sheetViews>
    <sheetView showZeros="0" view="pageBreakPreview" zoomScale="80" zoomScaleNormal="100" zoomScaleSheetLayoutView="80" workbookViewId="0">
      <selection sqref="A1:XFD1048576"/>
    </sheetView>
  </sheetViews>
  <sheetFormatPr defaultColWidth="8.796875" defaultRowHeight="17.25"/>
  <cols>
    <col min="1" max="1" width="3.69921875" style="28" customWidth="1"/>
    <col min="2" max="2" width="20.69921875" style="28" customWidth="1"/>
    <col min="3" max="3" width="19.69921875" style="248" customWidth="1"/>
    <col min="4" max="4" width="4.69921875" style="29" customWidth="1"/>
    <col min="5" max="5" width="3.19921875" style="28" customWidth="1"/>
    <col min="6" max="6" width="6.69921875" style="28" customWidth="1"/>
    <col min="7" max="7" width="8.69921875" style="28" customWidth="1"/>
    <col min="8" max="8" width="9.69921875" style="28" customWidth="1"/>
    <col min="9" max="9" width="4.296875" style="28" customWidth="1"/>
    <col min="10" max="10" width="4.69921875" style="28" customWidth="1"/>
    <col min="11" max="11" width="3.19921875" style="40" customWidth="1"/>
    <col min="12" max="12" width="8.69921875" style="28" customWidth="1"/>
    <col min="13" max="13" width="4.69921875" style="28" customWidth="1"/>
    <col min="14" max="14" width="3.19921875" style="28" customWidth="1"/>
    <col min="15" max="15" width="8.69921875" style="28" customWidth="1"/>
    <col min="16" max="16384" width="8.796875" style="28"/>
  </cols>
  <sheetData>
    <row r="1" spans="1:16" s="3" customFormat="1" ht="13.5">
      <c r="A1" s="1"/>
      <c r="B1" s="2"/>
      <c r="C1" s="243"/>
      <c r="D1" s="4"/>
      <c r="E1" s="5"/>
      <c r="F1" s="6"/>
      <c r="G1" s="7"/>
      <c r="H1" s="8"/>
      <c r="I1" s="9"/>
      <c r="K1" s="5"/>
      <c r="N1" s="8" t="s">
        <v>579</v>
      </c>
      <c r="O1" s="5">
        <v>1</v>
      </c>
    </row>
    <row r="2" spans="1:16" s="10" customFormat="1" ht="30" customHeight="1">
      <c r="A2" s="523" t="s">
        <v>1219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5"/>
    </row>
    <row r="3" spans="1:16" s="10" customFormat="1" ht="13.5" customHeight="1">
      <c r="A3" s="281"/>
      <c r="B3" s="30" t="s">
        <v>1217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3"/>
    </row>
    <row r="4" spans="1:16" s="10" customFormat="1" ht="15.95" customHeight="1">
      <c r="A4" s="536" t="s">
        <v>6</v>
      </c>
      <c r="B4" s="539" t="s">
        <v>33</v>
      </c>
      <c r="C4" s="542" t="s">
        <v>8</v>
      </c>
      <c r="D4" s="526" t="s">
        <v>1213</v>
      </c>
      <c r="E4" s="527"/>
      <c r="F4" s="527"/>
      <c r="G4" s="527"/>
      <c r="H4" s="527"/>
      <c r="I4" s="528"/>
      <c r="J4" s="526" t="s">
        <v>1214</v>
      </c>
      <c r="K4" s="527"/>
      <c r="L4" s="532"/>
      <c r="M4" s="534" t="s">
        <v>1215</v>
      </c>
      <c r="N4" s="527"/>
      <c r="O4" s="528"/>
    </row>
    <row r="5" spans="1:16" s="10" customFormat="1" ht="15.95" customHeight="1">
      <c r="A5" s="537"/>
      <c r="B5" s="540"/>
      <c r="C5" s="543"/>
      <c r="D5" s="529"/>
      <c r="E5" s="530"/>
      <c r="F5" s="530"/>
      <c r="G5" s="530"/>
      <c r="H5" s="530"/>
      <c r="I5" s="531"/>
      <c r="J5" s="529"/>
      <c r="K5" s="530"/>
      <c r="L5" s="533"/>
      <c r="M5" s="535"/>
      <c r="N5" s="530"/>
      <c r="O5" s="531"/>
    </row>
    <row r="6" spans="1:16" s="3" customFormat="1" ht="15.95" customHeight="1">
      <c r="A6" s="538"/>
      <c r="B6" s="541"/>
      <c r="C6" s="544"/>
      <c r="D6" s="356" t="s">
        <v>4</v>
      </c>
      <c r="E6" s="304" t="s">
        <v>5</v>
      </c>
      <c r="F6" s="305"/>
      <c r="G6" s="306"/>
      <c r="H6" s="545"/>
      <c r="I6" s="546"/>
      <c r="J6" s="341" t="s">
        <v>4</v>
      </c>
      <c r="K6" s="304" t="s">
        <v>5</v>
      </c>
      <c r="L6" s="307"/>
      <c r="M6" s="308" t="s">
        <v>4</v>
      </c>
      <c r="N6" s="304" t="s">
        <v>5</v>
      </c>
      <c r="O6" s="342"/>
    </row>
    <row r="7" spans="1:16" s="16" customFormat="1" ht="11.1" customHeight="1">
      <c r="A7" s="11"/>
      <c r="B7" s="12"/>
      <c r="C7" s="244"/>
      <c r="D7" s="357"/>
      <c r="E7" s="13"/>
      <c r="F7" s="14"/>
      <c r="G7" s="15"/>
      <c r="I7" s="358"/>
      <c r="J7" s="343"/>
      <c r="K7" s="13"/>
      <c r="M7" s="234"/>
      <c r="N7" s="12"/>
      <c r="O7" s="344"/>
    </row>
    <row r="8" spans="1:16" s="16" customFormat="1" ht="11.1" customHeight="1">
      <c r="A8" s="385"/>
      <c r="B8" s="386"/>
      <c r="C8" s="244"/>
      <c r="D8" s="357"/>
      <c r="E8" s="13"/>
      <c r="F8" s="14"/>
      <c r="G8" s="15"/>
      <c r="I8" s="358"/>
      <c r="J8" s="343"/>
      <c r="K8" s="13"/>
      <c r="M8" s="234"/>
      <c r="N8" s="12"/>
      <c r="O8" s="344"/>
    </row>
    <row r="9" spans="1:16" s="16" customFormat="1" ht="11.1" customHeight="1">
      <c r="A9" s="387" t="s">
        <v>1120</v>
      </c>
      <c r="B9" s="388" t="s">
        <v>596</v>
      </c>
      <c r="C9" s="245"/>
      <c r="D9" s="359"/>
      <c r="E9" s="390"/>
      <c r="F9" s="17"/>
      <c r="G9" s="18"/>
      <c r="H9" s="19"/>
      <c r="I9" s="360"/>
      <c r="J9" s="343"/>
      <c r="K9" s="13"/>
      <c r="M9" s="234"/>
      <c r="N9" s="12"/>
      <c r="O9" s="344"/>
    </row>
    <row r="10" spans="1:16" s="16" customFormat="1" ht="11.1" customHeight="1">
      <c r="A10" s="11"/>
      <c r="B10" s="12"/>
      <c r="C10" s="244"/>
      <c r="D10" s="357"/>
      <c r="E10" s="13"/>
      <c r="F10" s="14"/>
      <c r="G10" s="15"/>
      <c r="I10" s="358"/>
      <c r="J10" s="337"/>
      <c r="K10" s="325"/>
      <c r="L10" s="239"/>
      <c r="M10" s="237"/>
      <c r="N10" s="251"/>
      <c r="O10" s="338"/>
    </row>
    <row r="11" spans="1:16" s="16" customFormat="1" ht="11.1" customHeight="1">
      <c r="A11" s="385"/>
      <c r="B11" s="386"/>
      <c r="C11" s="244"/>
      <c r="D11" s="357"/>
      <c r="E11" s="13"/>
      <c r="F11" s="14"/>
      <c r="G11" s="15"/>
      <c r="I11" s="358"/>
      <c r="J11" s="333"/>
      <c r="K11" s="24"/>
      <c r="L11" s="2"/>
      <c r="M11" s="236"/>
      <c r="N11" s="24"/>
      <c r="O11" s="334"/>
    </row>
    <row r="12" spans="1:16" s="16" customFormat="1" ht="11.1" customHeight="1">
      <c r="A12" s="387"/>
      <c r="B12" s="388" t="s">
        <v>747</v>
      </c>
      <c r="C12" s="245"/>
      <c r="D12" s="389"/>
      <c r="E12" s="390"/>
      <c r="F12" s="17"/>
      <c r="G12" s="18"/>
      <c r="H12" s="19"/>
      <c r="I12" s="360"/>
      <c r="J12" s="339"/>
      <c r="K12" s="22"/>
      <c r="L12" s="329"/>
      <c r="M12" s="330"/>
      <c r="N12" s="328"/>
      <c r="O12" s="340"/>
    </row>
    <row r="13" spans="1:16" s="16" customFormat="1" ht="11.1" customHeight="1">
      <c r="A13" s="11"/>
      <c r="B13" s="12"/>
      <c r="C13" s="244"/>
      <c r="D13" s="357"/>
      <c r="E13" s="13"/>
      <c r="F13" s="14"/>
      <c r="G13" s="15"/>
      <c r="I13" s="358"/>
      <c r="J13" s="337"/>
      <c r="K13" s="325"/>
      <c r="L13" s="239"/>
      <c r="M13" s="237"/>
      <c r="N13" s="325"/>
      <c r="O13" s="338"/>
    </row>
    <row r="14" spans="1:16" s="16" customFormat="1" ht="11.1" customHeight="1">
      <c r="A14" s="385"/>
      <c r="B14" s="386"/>
      <c r="C14" s="244"/>
      <c r="D14" s="357"/>
      <c r="E14" s="13"/>
      <c r="F14" s="14"/>
      <c r="G14" s="15"/>
      <c r="I14" s="358"/>
      <c r="J14" s="333"/>
      <c r="K14" s="24"/>
      <c r="L14" s="2"/>
      <c r="M14" s="236"/>
      <c r="N14" s="24"/>
      <c r="O14" s="334"/>
    </row>
    <row r="15" spans="1:16" s="16" customFormat="1" ht="11.1" customHeight="1">
      <c r="A15" s="387"/>
      <c r="B15" s="388" t="s">
        <v>748</v>
      </c>
      <c r="C15" s="245" t="s">
        <v>749</v>
      </c>
      <c r="D15" s="389">
        <v>105</v>
      </c>
      <c r="E15" s="390" t="s">
        <v>2</v>
      </c>
      <c r="F15" s="17"/>
      <c r="G15" s="18"/>
      <c r="H15" s="19"/>
      <c r="I15" s="360"/>
      <c r="J15" s="339">
        <v>105</v>
      </c>
      <c r="K15" s="22" t="s">
        <v>1220</v>
      </c>
      <c r="L15" s="329"/>
      <c r="M15" s="330"/>
      <c r="N15" s="22"/>
      <c r="O15" s="340"/>
      <c r="P15" s="412"/>
    </row>
    <row r="16" spans="1:16" s="16" customFormat="1" ht="11.1" customHeight="1">
      <c r="A16" s="11"/>
      <c r="B16" s="12"/>
      <c r="C16" s="244"/>
      <c r="D16" s="357"/>
      <c r="E16" s="13"/>
      <c r="F16" s="14"/>
      <c r="G16" s="15"/>
      <c r="I16" s="358"/>
      <c r="J16" s="333"/>
      <c r="K16" s="325"/>
      <c r="L16" s="239"/>
      <c r="M16" s="236"/>
      <c r="N16" s="325"/>
      <c r="O16" s="338"/>
    </row>
    <row r="17" spans="1:16" s="16" customFormat="1" ht="11.1" customHeight="1">
      <c r="A17" s="385"/>
      <c r="B17" s="386"/>
      <c r="C17" s="244"/>
      <c r="D17" s="357"/>
      <c r="E17" s="13"/>
      <c r="F17" s="14"/>
      <c r="G17" s="15"/>
      <c r="I17" s="358"/>
      <c r="J17" s="333"/>
      <c r="K17" s="24"/>
      <c r="L17" s="2"/>
      <c r="M17" s="236"/>
      <c r="N17" s="24"/>
      <c r="O17" s="334"/>
    </row>
    <row r="18" spans="1:16" s="16" customFormat="1" ht="11.1" customHeight="1">
      <c r="A18" s="387"/>
      <c r="B18" s="388" t="s">
        <v>773</v>
      </c>
      <c r="C18" s="245" t="s">
        <v>964</v>
      </c>
      <c r="D18" s="389">
        <v>117</v>
      </c>
      <c r="E18" s="390" t="s">
        <v>2</v>
      </c>
      <c r="F18" s="17"/>
      <c r="G18" s="18"/>
      <c r="H18" s="19"/>
      <c r="I18" s="360"/>
      <c r="J18" s="335">
        <v>117</v>
      </c>
      <c r="K18" s="22" t="s">
        <v>1220</v>
      </c>
      <c r="L18" s="329"/>
      <c r="M18" s="250"/>
      <c r="N18" s="22"/>
      <c r="O18" s="340"/>
      <c r="P18" s="412"/>
    </row>
    <row r="19" spans="1:16" s="16" customFormat="1" ht="11.1" customHeight="1">
      <c r="A19" s="11"/>
      <c r="B19" s="12"/>
      <c r="C19" s="244"/>
      <c r="D19" s="357"/>
      <c r="E19" s="13"/>
      <c r="F19" s="14"/>
      <c r="G19" s="15"/>
      <c r="I19" s="358"/>
      <c r="J19" s="337"/>
      <c r="K19" s="325"/>
      <c r="L19" s="239"/>
      <c r="M19" s="237"/>
      <c r="N19" s="325"/>
      <c r="O19" s="338"/>
    </row>
    <row r="20" spans="1:16" s="16" customFormat="1" ht="11.1" customHeight="1">
      <c r="A20" s="385"/>
      <c r="B20" s="386"/>
      <c r="C20" s="244"/>
      <c r="D20" s="357"/>
      <c r="E20" s="13"/>
      <c r="F20" s="14"/>
      <c r="G20" s="15"/>
      <c r="I20" s="358"/>
      <c r="J20" s="333"/>
      <c r="K20" s="24"/>
      <c r="L20" s="2"/>
      <c r="M20" s="236"/>
      <c r="N20" s="24"/>
      <c r="O20" s="334"/>
    </row>
    <row r="21" spans="1:16" s="16" customFormat="1" ht="11.1" customHeight="1">
      <c r="A21" s="387"/>
      <c r="B21" s="388" t="s">
        <v>842</v>
      </c>
      <c r="C21" s="245" t="s">
        <v>843</v>
      </c>
      <c r="D21" s="389">
        <v>3</v>
      </c>
      <c r="E21" s="390" t="s">
        <v>740</v>
      </c>
      <c r="F21" s="17"/>
      <c r="G21" s="18"/>
      <c r="H21" s="19"/>
      <c r="I21" s="360"/>
      <c r="J21" s="339">
        <v>3</v>
      </c>
      <c r="K21" s="22" t="s">
        <v>465</v>
      </c>
      <c r="L21" s="329"/>
      <c r="M21" s="330"/>
      <c r="N21" s="22"/>
      <c r="O21" s="340"/>
      <c r="P21" s="412"/>
    </row>
    <row r="22" spans="1:16" s="16" customFormat="1" ht="11.1" customHeight="1">
      <c r="A22" s="11"/>
      <c r="B22" s="12"/>
      <c r="C22" s="244"/>
      <c r="D22" s="357"/>
      <c r="E22" s="13"/>
      <c r="F22" s="14"/>
      <c r="G22" s="15"/>
      <c r="I22" s="358"/>
      <c r="J22" s="337"/>
      <c r="K22" s="325"/>
      <c r="L22" s="239"/>
      <c r="M22" s="237"/>
      <c r="N22" s="325"/>
      <c r="O22" s="338"/>
    </row>
    <row r="23" spans="1:16" s="16" customFormat="1" ht="11.1" customHeight="1">
      <c r="A23" s="385"/>
      <c r="B23" s="386"/>
      <c r="C23" s="244"/>
      <c r="D23" s="357"/>
      <c r="E23" s="13"/>
      <c r="F23" s="14"/>
      <c r="G23" s="15"/>
      <c r="I23" s="358"/>
      <c r="J23" s="333"/>
      <c r="K23" s="24"/>
      <c r="L23" s="2"/>
      <c r="M23" s="236"/>
      <c r="N23" s="24"/>
      <c r="O23" s="334"/>
    </row>
    <row r="24" spans="1:16" s="16" customFormat="1" ht="11.1" customHeight="1">
      <c r="A24" s="387"/>
      <c r="B24" s="388" t="s">
        <v>775</v>
      </c>
      <c r="C24" s="245" t="s">
        <v>777</v>
      </c>
      <c r="D24" s="389">
        <v>2</v>
      </c>
      <c r="E24" s="390" t="s">
        <v>740</v>
      </c>
      <c r="F24" s="17"/>
      <c r="G24" s="18"/>
      <c r="H24" s="19"/>
      <c r="I24" s="360"/>
      <c r="J24" s="335">
        <v>2</v>
      </c>
      <c r="K24" s="22" t="s">
        <v>465</v>
      </c>
      <c r="L24" s="329"/>
      <c r="M24" s="250"/>
      <c r="N24" s="22"/>
      <c r="O24" s="340"/>
      <c r="P24" s="412"/>
    </row>
    <row r="25" spans="1:16" s="16" customFormat="1" ht="11.1" customHeight="1">
      <c r="A25" s="11"/>
      <c r="B25" s="12"/>
      <c r="C25" s="244"/>
      <c r="D25" s="357"/>
      <c r="E25" s="13"/>
      <c r="F25" s="14"/>
      <c r="G25" s="15"/>
      <c r="I25" s="358"/>
      <c r="J25" s="337"/>
      <c r="K25" s="325"/>
      <c r="L25" s="239"/>
      <c r="M25" s="237"/>
      <c r="N25" s="325"/>
      <c r="O25" s="338"/>
    </row>
    <row r="26" spans="1:16" s="16" customFormat="1" ht="11.1" customHeight="1">
      <c r="A26" s="385"/>
      <c r="B26" s="386"/>
      <c r="C26" s="244"/>
      <c r="D26" s="357"/>
      <c r="E26" s="13"/>
      <c r="F26" s="14"/>
      <c r="G26" s="15"/>
      <c r="I26" s="358"/>
      <c r="J26" s="333"/>
      <c r="K26" s="24"/>
      <c r="L26" s="2"/>
      <c r="M26" s="236"/>
      <c r="N26" s="24"/>
      <c r="O26" s="334"/>
    </row>
    <row r="27" spans="1:16" s="16" customFormat="1" ht="11.1" customHeight="1">
      <c r="A27" s="387"/>
      <c r="B27" s="388" t="s">
        <v>778</v>
      </c>
      <c r="C27" s="245"/>
      <c r="D27" s="389"/>
      <c r="E27" s="390"/>
      <c r="F27" s="17"/>
      <c r="G27" s="18"/>
      <c r="H27" s="19"/>
      <c r="I27" s="360"/>
      <c r="J27" s="335"/>
      <c r="K27" s="22"/>
      <c r="L27" s="329"/>
      <c r="M27" s="250"/>
      <c r="N27" s="22"/>
      <c r="O27" s="340"/>
      <c r="P27" s="412"/>
    </row>
    <row r="28" spans="1:16" s="16" customFormat="1" ht="11.1" customHeight="1">
      <c r="A28" s="11"/>
      <c r="B28" s="12"/>
      <c r="C28" s="244"/>
      <c r="D28" s="357"/>
      <c r="E28" s="13"/>
      <c r="F28" s="14"/>
      <c r="G28" s="15"/>
      <c r="I28" s="358"/>
      <c r="J28" s="337"/>
      <c r="K28" s="325"/>
      <c r="L28" s="239"/>
      <c r="M28" s="237"/>
      <c r="N28" s="325"/>
      <c r="O28" s="338"/>
    </row>
    <row r="29" spans="1:16" s="16" customFormat="1" ht="11.1" customHeight="1">
      <c r="A29" s="385"/>
      <c r="B29" s="386"/>
      <c r="C29" s="244"/>
      <c r="D29" s="357"/>
      <c r="E29" s="13"/>
      <c r="F29" s="14"/>
      <c r="G29" s="15"/>
      <c r="I29" s="358"/>
      <c r="J29" s="333"/>
      <c r="K29" s="24"/>
      <c r="L29" s="2"/>
      <c r="M29" s="236"/>
      <c r="N29" s="24"/>
      <c r="O29" s="334"/>
    </row>
    <row r="30" spans="1:16" s="16" customFormat="1" ht="11.1" customHeight="1">
      <c r="A30" s="387"/>
      <c r="B30" s="388" t="s">
        <v>958</v>
      </c>
      <c r="C30" s="245" t="s">
        <v>1055</v>
      </c>
      <c r="D30" s="389">
        <v>105</v>
      </c>
      <c r="E30" s="390" t="s">
        <v>2</v>
      </c>
      <c r="F30" s="17"/>
      <c r="G30" s="18"/>
      <c r="H30" s="19"/>
      <c r="I30" s="360"/>
      <c r="J30" s="335">
        <v>105</v>
      </c>
      <c r="K30" s="22" t="s">
        <v>1220</v>
      </c>
      <c r="L30" s="329"/>
      <c r="M30" s="250"/>
      <c r="N30" s="22"/>
      <c r="O30" s="340"/>
      <c r="P30" s="412"/>
    </row>
    <row r="31" spans="1:16" s="16" customFormat="1" ht="11.1" customHeight="1">
      <c r="A31" s="11"/>
      <c r="B31" s="12"/>
      <c r="C31" s="244"/>
      <c r="D31" s="357"/>
      <c r="E31" s="13"/>
      <c r="F31" s="14"/>
      <c r="G31" s="15"/>
      <c r="I31" s="358"/>
      <c r="J31" s="333"/>
      <c r="K31" s="325"/>
      <c r="L31" s="239"/>
      <c r="M31" s="236"/>
      <c r="N31" s="325"/>
      <c r="O31" s="338"/>
    </row>
    <row r="32" spans="1:16" s="16" customFormat="1" ht="11.1" customHeight="1">
      <c r="A32" s="385"/>
      <c r="B32" s="386"/>
      <c r="C32" s="244"/>
      <c r="D32" s="357"/>
      <c r="E32" s="13"/>
      <c r="F32" s="14"/>
      <c r="G32" s="15"/>
      <c r="I32" s="358"/>
      <c r="J32" s="333"/>
      <c r="K32" s="24"/>
      <c r="L32" s="2"/>
      <c r="M32" s="236"/>
      <c r="N32" s="24"/>
      <c r="O32" s="334"/>
    </row>
    <row r="33" spans="1:16" s="16" customFormat="1" ht="11.1" customHeight="1">
      <c r="A33" s="387"/>
      <c r="B33" s="388" t="s">
        <v>958</v>
      </c>
      <c r="C33" s="245" t="s">
        <v>959</v>
      </c>
      <c r="D33" s="389">
        <v>876</v>
      </c>
      <c r="E33" s="390" t="s">
        <v>2</v>
      </c>
      <c r="F33" s="17"/>
      <c r="G33" s="18"/>
      <c r="H33" s="19"/>
      <c r="I33" s="360"/>
      <c r="J33" s="335">
        <v>767</v>
      </c>
      <c r="K33" s="22" t="s">
        <v>1220</v>
      </c>
      <c r="L33" s="329"/>
      <c r="M33" s="250">
        <v>109</v>
      </c>
      <c r="N33" s="22" t="s">
        <v>1220</v>
      </c>
      <c r="O33" s="340"/>
      <c r="P33" s="412"/>
    </row>
    <row r="34" spans="1:16" s="16" customFormat="1" ht="11.1" customHeight="1">
      <c r="A34" s="11"/>
      <c r="B34" s="12"/>
      <c r="C34" s="244"/>
      <c r="D34" s="357"/>
      <c r="E34" s="13"/>
      <c r="F34" s="14"/>
      <c r="G34" s="15"/>
      <c r="I34" s="358"/>
      <c r="J34" s="337"/>
      <c r="K34" s="325"/>
      <c r="L34" s="239"/>
      <c r="M34" s="237"/>
      <c r="N34" s="325"/>
      <c r="O34" s="338"/>
    </row>
    <row r="35" spans="1:16" s="16" customFormat="1" ht="11.1" customHeight="1">
      <c r="A35" s="385"/>
      <c r="B35" s="386"/>
      <c r="C35" s="244"/>
      <c r="D35" s="357"/>
      <c r="E35" s="13"/>
      <c r="F35" s="14"/>
      <c r="G35" s="15"/>
      <c r="I35" s="358"/>
      <c r="J35" s="333"/>
      <c r="K35" s="24"/>
      <c r="L35" s="2"/>
      <c r="M35" s="236"/>
      <c r="N35" s="24"/>
      <c r="O35" s="334"/>
    </row>
    <row r="36" spans="1:16" s="16" customFormat="1" ht="11.1" customHeight="1">
      <c r="A36" s="387"/>
      <c r="B36" s="388" t="s">
        <v>713</v>
      </c>
      <c r="C36" s="245"/>
      <c r="D36" s="389">
        <v>0</v>
      </c>
      <c r="E36" s="390"/>
      <c r="F36" s="17"/>
      <c r="G36" s="18"/>
      <c r="H36" s="19"/>
      <c r="I36" s="360"/>
      <c r="J36" s="335"/>
      <c r="K36" s="22"/>
      <c r="L36" s="329"/>
      <c r="M36" s="250"/>
      <c r="N36" s="22"/>
      <c r="O36" s="340"/>
      <c r="P36" s="412"/>
    </row>
    <row r="37" spans="1:16" s="16" customFormat="1" ht="11.1" customHeight="1">
      <c r="A37" s="11"/>
      <c r="B37" s="12"/>
      <c r="C37" s="244"/>
      <c r="D37" s="357"/>
      <c r="E37" s="13"/>
      <c r="F37" s="14"/>
      <c r="G37" s="15"/>
      <c r="I37" s="358"/>
      <c r="J37" s="346" t="s">
        <v>1076</v>
      </c>
      <c r="K37" s="325"/>
      <c r="L37" s="239"/>
      <c r="M37" s="346" t="s">
        <v>1076</v>
      </c>
      <c r="N37" s="325"/>
      <c r="O37" s="338"/>
    </row>
    <row r="38" spans="1:16" s="16" customFormat="1" ht="11.1" customHeight="1">
      <c r="A38" s="385"/>
      <c r="B38" s="386"/>
      <c r="C38" s="244"/>
      <c r="D38" s="357"/>
      <c r="E38" s="13"/>
      <c r="F38" s="14"/>
      <c r="G38" s="15"/>
      <c r="I38" s="358"/>
      <c r="J38" s="402">
        <v>0.53</v>
      </c>
      <c r="K38" s="24"/>
      <c r="L38" s="2"/>
      <c r="M38" s="403">
        <v>0.47</v>
      </c>
      <c r="N38" s="24"/>
      <c r="O38" s="334"/>
    </row>
    <row r="39" spans="1:16" s="16" customFormat="1" ht="11.1" customHeight="1">
      <c r="A39" s="387"/>
      <c r="B39" s="388" t="s">
        <v>960</v>
      </c>
      <c r="C39" s="245" t="s">
        <v>961</v>
      </c>
      <c r="D39" s="389">
        <v>1</v>
      </c>
      <c r="E39" s="390" t="s">
        <v>36</v>
      </c>
      <c r="F39" s="398"/>
      <c r="G39" s="18"/>
      <c r="H39" s="19"/>
      <c r="I39" s="360"/>
      <c r="J39" s="348"/>
      <c r="K39" s="22" t="s">
        <v>43</v>
      </c>
      <c r="L39" s="329"/>
      <c r="M39" s="240"/>
      <c r="N39" s="22" t="s">
        <v>43</v>
      </c>
      <c r="O39" s="340"/>
      <c r="P39" s="412"/>
    </row>
    <row r="40" spans="1:16" s="16" customFormat="1" ht="11.1" customHeight="1">
      <c r="A40" s="11"/>
      <c r="B40" s="12"/>
      <c r="C40" s="244"/>
      <c r="D40" s="357"/>
      <c r="E40" s="13"/>
      <c r="F40" s="14"/>
      <c r="G40" s="15"/>
      <c r="I40" s="358"/>
      <c r="J40" s="337"/>
      <c r="K40" s="325"/>
      <c r="L40" s="239"/>
      <c r="M40" s="237"/>
      <c r="N40" s="325"/>
      <c r="O40" s="338"/>
    </row>
    <row r="41" spans="1:16" s="16" customFormat="1" ht="11.1" customHeight="1">
      <c r="A41" s="385"/>
      <c r="B41" s="386"/>
      <c r="C41" s="244"/>
      <c r="D41" s="357"/>
      <c r="E41" s="13"/>
      <c r="F41" s="14"/>
      <c r="G41" s="15"/>
      <c r="I41" s="358"/>
      <c r="J41" s="333"/>
      <c r="K41" s="24"/>
      <c r="L41" s="2"/>
      <c r="M41" s="236"/>
      <c r="N41" s="24"/>
      <c r="O41" s="334"/>
    </row>
    <row r="42" spans="1:16" s="16" customFormat="1" ht="11.1" customHeight="1">
      <c r="A42" s="387"/>
      <c r="B42" s="388" t="s">
        <v>962</v>
      </c>
      <c r="C42" s="245" t="s">
        <v>963</v>
      </c>
      <c r="D42" s="389">
        <v>16</v>
      </c>
      <c r="E42" s="390" t="s">
        <v>738</v>
      </c>
      <c r="F42" s="17"/>
      <c r="G42" s="18"/>
      <c r="H42" s="19"/>
      <c r="I42" s="360"/>
      <c r="J42" s="335">
        <v>13</v>
      </c>
      <c r="K42" s="22" t="s">
        <v>1224</v>
      </c>
      <c r="L42" s="329"/>
      <c r="M42" s="250">
        <v>3</v>
      </c>
      <c r="N42" s="22" t="s">
        <v>1224</v>
      </c>
      <c r="O42" s="340"/>
      <c r="P42" s="412"/>
    </row>
    <row r="43" spans="1:16" s="16" customFormat="1" ht="11.1" customHeight="1">
      <c r="A43" s="11"/>
      <c r="B43" s="12"/>
      <c r="C43" s="244"/>
      <c r="D43" s="357"/>
      <c r="E43" s="13"/>
      <c r="F43" s="14"/>
      <c r="G43" s="15"/>
      <c r="I43" s="358"/>
      <c r="J43" s="337"/>
      <c r="K43" s="325"/>
      <c r="L43" s="239"/>
      <c r="M43" s="237"/>
      <c r="N43" s="325"/>
      <c r="O43" s="338"/>
    </row>
    <row r="44" spans="1:16" s="16" customFormat="1" ht="11.1" customHeight="1">
      <c r="A44" s="385"/>
      <c r="B44" s="386"/>
      <c r="C44" s="244"/>
      <c r="D44" s="357"/>
      <c r="E44" s="13"/>
      <c r="F44" s="14"/>
      <c r="G44" s="15"/>
      <c r="I44" s="358"/>
      <c r="J44" s="333"/>
      <c r="K44" s="24"/>
      <c r="L44" s="2"/>
      <c r="M44" s="236"/>
      <c r="N44" s="24"/>
      <c r="O44" s="334"/>
    </row>
    <row r="45" spans="1:16" s="16" customFormat="1" ht="11.1" customHeight="1">
      <c r="A45" s="387"/>
      <c r="B45" s="388" t="s">
        <v>962</v>
      </c>
      <c r="C45" s="245" t="s">
        <v>966</v>
      </c>
      <c r="D45" s="389">
        <v>3</v>
      </c>
      <c r="E45" s="390" t="s">
        <v>738</v>
      </c>
      <c r="F45" s="17"/>
      <c r="G45" s="18"/>
      <c r="H45" s="19"/>
      <c r="I45" s="360"/>
      <c r="J45" s="335">
        <v>3</v>
      </c>
      <c r="K45" s="22" t="s">
        <v>1224</v>
      </c>
      <c r="L45" s="329"/>
      <c r="M45" s="240"/>
      <c r="N45" s="22"/>
      <c r="O45" s="340"/>
      <c r="P45" s="412"/>
    </row>
    <row r="46" spans="1:16" s="16" customFormat="1" ht="11.1" customHeight="1">
      <c r="A46" s="11"/>
      <c r="B46" s="12"/>
      <c r="C46" s="244"/>
      <c r="D46" s="357"/>
      <c r="E46" s="13"/>
      <c r="F46" s="14"/>
      <c r="G46" s="15"/>
      <c r="I46" s="358"/>
      <c r="J46" s="346"/>
      <c r="K46" s="325"/>
      <c r="L46" s="239"/>
      <c r="M46" s="237"/>
      <c r="N46" s="325"/>
      <c r="O46" s="338"/>
    </row>
    <row r="47" spans="1:16" s="16" customFormat="1" ht="11.1" customHeight="1">
      <c r="A47" s="385"/>
      <c r="B47" s="386"/>
      <c r="C47" s="244"/>
      <c r="D47" s="357"/>
      <c r="E47" s="13"/>
      <c r="F47" s="14"/>
      <c r="G47" s="15"/>
      <c r="I47" s="358"/>
      <c r="J47" s="347"/>
      <c r="K47" s="24"/>
      <c r="L47" s="2"/>
      <c r="M47" s="236"/>
      <c r="N47" s="24"/>
      <c r="O47" s="334"/>
    </row>
    <row r="48" spans="1:16" s="16" customFormat="1" ht="11.1" customHeight="1">
      <c r="A48" s="387"/>
      <c r="B48" s="388" t="s">
        <v>962</v>
      </c>
      <c r="C48" s="245" t="s">
        <v>967</v>
      </c>
      <c r="D48" s="389">
        <v>2</v>
      </c>
      <c r="E48" s="390" t="s">
        <v>738</v>
      </c>
      <c r="F48" s="398"/>
      <c r="G48" s="18"/>
      <c r="H48" s="19"/>
      <c r="I48" s="360"/>
      <c r="J48" s="348">
        <v>2</v>
      </c>
      <c r="K48" s="22" t="s">
        <v>1224</v>
      </c>
      <c r="L48" s="329"/>
      <c r="M48" s="240"/>
      <c r="N48" s="22"/>
      <c r="O48" s="340"/>
      <c r="P48" s="412"/>
    </row>
    <row r="49" spans="1:16" s="16" customFormat="1" ht="11.1" customHeight="1">
      <c r="A49" s="11"/>
      <c r="B49" s="12"/>
      <c r="C49" s="244"/>
      <c r="D49" s="357"/>
      <c r="E49" s="13"/>
      <c r="F49" s="14"/>
      <c r="G49" s="15"/>
      <c r="I49" s="358"/>
      <c r="J49" s="346"/>
      <c r="K49" s="325"/>
      <c r="L49" s="239"/>
      <c r="M49" s="237"/>
      <c r="N49" s="325"/>
      <c r="O49" s="338"/>
    </row>
    <row r="50" spans="1:16" s="16" customFormat="1" ht="11.1" customHeight="1">
      <c r="A50" s="385"/>
      <c r="B50" s="386"/>
      <c r="C50" s="244"/>
      <c r="D50" s="357"/>
      <c r="E50" s="13"/>
      <c r="F50" s="14"/>
      <c r="G50" s="15"/>
      <c r="I50" s="358"/>
      <c r="J50" s="347"/>
      <c r="K50" s="24"/>
      <c r="L50" s="2"/>
      <c r="M50" s="236"/>
      <c r="N50" s="24"/>
      <c r="O50" s="334"/>
    </row>
    <row r="51" spans="1:16" s="16" customFormat="1" ht="11.1" customHeight="1">
      <c r="A51" s="387"/>
      <c r="B51" s="388" t="s">
        <v>965</v>
      </c>
      <c r="C51" s="245" t="s">
        <v>966</v>
      </c>
      <c r="D51" s="389">
        <v>2</v>
      </c>
      <c r="E51" s="390" t="s">
        <v>738</v>
      </c>
      <c r="F51" s="17"/>
      <c r="G51" s="18"/>
      <c r="H51" s="19"/>
      <c r="I51" s="360"/>
      <c r="J51" s="348">
        <v>2</v>
      </c>
      <c r="K51" s="22" t="s">
        <v>1224</v>
      </c>
      <c r="L51" s="329"/>
      <c r="M51" s="240"/>
      <c r="N51" s="22"/>
      <c r="O51" s="340"/>
      <c r="P51" s="412"/>
    </row>
    <row r="52" spans="1:16" s="16" customFormat="1" ht="11.1" customHeight="1">
      <c r="A52" s="11"/>
      <c r="B52" s="12"/>
      <c r="C52" s="244"/>
      <c r="D52" s="357"/>
      <c r="E52" s="13"/>
      <c r="F52" s="14"/>
      <c r="G52" s="15"/>
      <c r="I52" s="358"/>
      <c r="J52" s="346"/>
      <c r="K52" s="325"/>
      <c r="L52" s="239"/>
      <c r="M52" s="237"/>
      <c r="N52" s="325"/>
      <c r="O52" s="338"/>
    </row>
    <row r="53" spans="1:16" s="16" customFormat="1" ht="11.1" customHeight="1">
      <c r="A53" s="385"/>
      <c r="B53" s="386"/>
      <c r="C53" s="244"/>
      <c r="D53" s="357"/>
      <c r="E53" s="13"/>
      <c r="F53" s="14"/>
      <c r="G53" s="15"/>
      <c r="I53" s="358"/>
      <c r="J53" s="347"/>
      <c r="K53" s="24"/>
      <c r="L53" s="2"/>
      <c r="M53" s="236"/>
      <c r="N53" s="24"/>
      <c r="O53" s="334"/>
    </row>
    <row r="54" spans="1:16" s="16" customFormat="1" ht="11.1" customHeight="1">
      <c r="A54" s="387"/>
      <c r="B54" s="388" t="s">
        <v>1073</v>
      </c>
      <c r="C54" s="245" t="s">
        <v>1074</v>
      </c>
      <c r="D54" s="389">
        <v>2</v>
      </c>
      <c r="E54" s="390" t="s">
        <v>36</v>
      </c>
      <c r="F54" s="17"/>
      <c r="G54" s="18"/>
      <c r="H54" s="19"/>
      <c r="I54" s="360"/>
      <c r="J54" s="348">
        <v>1</v>
      </c>
      <c r="K54" s="22" t="s">
        <v>43</v>
      </c>
      <c r="L54" s="329"/>
      <c r="M54" s="240">
        <v>1</v>
      </c>
      <c r="N54" s="22" t="s">
        <v>43</v>
      </c>
      <c r="O54" s="340"/>
      <c r="P54" s="412"/>
    </row>
    <row r="55" spans="1:16" s="16" customFormat="1" ht="11.1" customHeight="1">
      <c r="A55" s="11"/>
      <c r="B55" s="12"/>
      <c r="C55" s="244"/>
      <c r="D55" s="357"/>
      <c r="E55" s="13"/>
      <c r="F55" s="14"/>
      <c r="G55" s="15"/>
      <c r="I55" s="358"/>
      <c r="J55" s="346" t="s">
        <v>1076</v>
      </c>
      <c r="K55" s="325"/>
      <c r="L55" s="239"/>
      <c r="M55" s="346" t="s">
        <v>1076</v>
      </c>
      <c r="N55" s="325"/>
      <c r="O55" s="338"/>
    </row>
    <row r="56" spans="1:16" s="16" customFormat="1" ht="11.1" customHeight="1">
      <c r="A56" s="385"/>
      <c r="B56" s="386"/>
      <c r="C56" s="244"/>
      <c r="D56" s="357"/>
      <c r="E56" s="13"/>
      <c r="F56" s="14"/>
      <c r="G56" s="15"/>
      <c r="I56" s="358"/>
      <c r="J56" s="402">
        <v>0.54</v>
      </c>
      <c r="K56" s="24"/>
      <c r="L56" s="2"/>
      <c r="M56" s="403">
        <v>0.46</v>
      </c>
      <c r="N56" s="24"/>
      <c r="O56" s="334"/>
    </row>
    <row r="57" spans="1:16" s="16" customFormat="1" ht="11.1" customHeight="1">
      <c r="A57" s="387"/>
      <c r="B57" s="388" t="s">
        <v>968</v>
      </c>
      <c r="C57" s="245" t="s">
        <v>969</v>
      </c>
      <c r="D57" s="389">
        <v>1</v>
      </c>
      <c r="E57" s="390" t="s">
        <v>36</v>
      </c>
      <c r="F57" s="398"/>
      <c r="G57" s="18"/>
      <c r="H57" s="19"/>
      <c r="I57" s="360"/>
      <c r="J57" s="348"/>
      <c r="K57" s="22" t="s">
        <v>43</v>
      </c>
      <c r="L57" s="329"/>
      <c r="M57" s="240"/>
      <c r="N57" s="22" t="s">
        <v>43</v>
      </c>
      <c r="O57" s="340"/>
      <c r="P57" s="412"/>
    </row>
    <row r="58" spans="1:16" s="16" customFormat="1" ht="11.1" customHeight="1">
      <c r="A58" s="11"/>
      <c r="B58" s="12"/>
      <c r="C58" s="244"/>
      <c r="D58" s="357"/>
      <c r="E58" s="13"/>
      <c r="F58" s="14"/>
      <c r="G58" s="15"/>
      <c r="I58" s="358"/>
      <c r="J58" s="346"/>
      <c r="K58" s="325"/>
      <c r="L58" s="239"/>
      <c r="M58" s="346"/>
      <c r="N58" s="325"/>
      <c r="O58" s="338"/>
      <c r="P58" s="412"/>
    </row>
    <row r="59" spans="1:16" s="16" customFormat="1" ht="11.1" customHeight="1">
      <c r="A59" s="385"/>
      <c r="B59" s="386"/>
      <c r="C59" s="244"/>
      <c r="D59" s="357"/>
      <c r="E59" s="13"/>
      <c r="F59" s="14"/>
      <c r="G59" s="15"/>
      <c r="I59" s="358"/>
      <c r="J59" s="402"/>
      <c r="K59" s="24"/>
      <c r="L59" s="2"/>
      <c r="M59" s="403"/>
      <c r="N59" s="24"/>
      <c r="O59" s="334"/>
      <c r="P59" s="412"/>
    </row>
    <row r="60" spans="1:16" s="16" customFormat="1" ht="11.1" customHeight="1">
      <c r="A60" s="387"/>
      <c r="B60" s="388" t="s">
        <v>1180</v>
      </c>
      <c r="C60" s="245"/>
      <c r="D60" s="389"/>
      <c r="E60" s="390"/>
      <c r="F60" s="398"/>
      <c r="G60" s="18"/>
      <c r="H60" s="19"/>
      <c r="I60" s="360"/>
      <c r="J60" s="348"/>
      <c r="K60" s="22"/>
      <c r="L60" s="329"/>
      <c r="M60" s="240"/>
      <c r="N60" s="22"/>
      <c r="O60" s="340"/>
      <c r="P60" s="412"/>
    </row>
    <row r="61" spans="1:16" s="16" customFormat="1" ht="11.1" customHeight="1">
      <c r="A61" s="11"/>
      <c r="B61" s="12"/>
      <c r="C61" s="244" t="s">
        <v>1136</v>
      </c>
      <c r="D61" s="357"/>
      <c r="E61" s="13"/>
      <c r="F61" s="14"/>
      <c r="G61" s="15"/>
      <c r="I61" s="358"/>
      <c r="J61" s="346" t="s">
        <v>1076</v>
      </c>
      <c r="K61" s="325"/>
      <c r="L61" s="239"/>
      <c r="M61" s="346" t="s">
        <v>1076</v>
      </c>
      <c r="N61" s="325"/>
      <c r="O61" s="338"/>
    </row>
    <row r="62" spans="1:16" s="16" customFormat="1" ht="11.1" customHeight="1">
      <c r="A62" s="385"/>
      <c r="B62" s="386" t="s">
        <v>1137</v>
      </c>
      <c r="C62" s="244" t="s">
        <v>1138</v>
      </c>
      <c r="D62" s="357"/>
      <c r="E62" s="13"/>
      <c r="F62" s="14"/>
      <c r="G62" s="15"/>
      <c r="I62" s="358"/>
      <c r="J62" s="402">
        <v>0.54</v>
      </c>
      <c r="K62" s="24"/>
      <c r="L62" s="2"/>
      <c r="M62" s="403">
        <v>0.46</v>
      </c>
      <c r="N62" s="24"/>
      <c r="O62" s="334"/>
    </row>
    <row r="63" spans="1:16" s="16" customFormat="1" ht="11.1" customHeight="1">
      <c r="A63" s="387"/>
      <c r="B63" s="388"/>
      <c r="C63" s="245" t="s">
        <v>1139</v>
      </c>
      <c r="D63" s="359">
        <v>1</v>
      </c>
      <c r="E63" s="390" t="s">
        <v>1142</v>
      </c>
      <c r="F63" s="17"/>
      <c r="G63" s="18"/>
      <c r="H63" s="19"/>
      <c r="I63" s="360"/>
      <c r="J63" s="348"/>
      <c r="K63" s="22" t="s">
        <v>1222</v>
      </c>
      <c r="L63" s="329"/>
      <c r="M63" s="240"/>
      <c r="N63" s="22" t="s">
        <v>1222</v>
      </c>
      <c r="O63" s="340"/>
      <c r="P63" s="412"/>
    </row>
    <row r="64" spans="1:16" s="16" customFormat="1" ht="11.1" customHeight="1">
      <c r="A64" s="11"/>
      <c r="B64" s="12"/>
      <c r="C64" s="244" t="s">
        <v>1136</v>
      </c>
      <c r="D64" s="357"/>
      <c r="E64" s="13"/>
      <c r="F64" s="14"/>
      <c r="G64" s="15"/>
      <c r="I64" s="358"/>
      <c r="J64" s="346" t="s">
        <v>1076</v>
      </c>
      <c r="K64" s="325"/>
      <c r="L64" s="239"/>
      <c r="M64" s="346" t="s">
        <v>1076</v>
      </c>
      <c r="N64" s="325"/>
      <c r="O64" s="338"/>
    </row>
    <row r="65" spans="1:16" s="16" customFormat="1" ht="11.1" customHeight="1">
      <c r="A65" s="385"/>
      <c r="B65" s="386" t="s">
        <v>1140</v>
      </c>
      <c r="C65" s="244" t="s">
        <v>1138</v>
      </c>
      <c r="D65" s="357"/>
      <c r="E65" s="13"/>
      <c r="F65" s="14"/>
      <c r="G65" s="15"/>
      <c r="I65" s="358"/>
      <c r="J65" s="402">
        <v>0.54</v>
      </c>
      <c r="K65" s="24"/>
      <c r="L65" s="2"/>
      <c r="M65" s="403">
        <v>0.46</v>
      </c>
      <c r="N65" s="24"/>
      <c r="O65" s="334"/>
    </row>
    <row r="66" spans="1:16" s="16" customFormat="1" ht="11.1" customHeight="1">
      <c r="A66" s="387"/>
      <c r="B66" s="388"/>
      <c r="C66" s="245" t="s">
        <v>1141</v>
      </c>
      <c r="D66" s="359">
        <v>2</v>
      </c>
      <c r="E66" s="419" t="s">
        <v>1143</v>
      </c>
      <c r="F66" s="17"/>
      <c r="G66" s="18"/>
      <c r="H66" s="19"/>
      <c r="I66" s="360"/>
      <c r="J66" s="348"/>
      <c r="K66" s="22" t="s">
        <v>1223</v>
      </c>
      <c r="L66" s="329"/>
      <c r="M66" s="240"/>
      <c r="N66" s="22" t="s">
        <v>1223</v>
      </c>
      <c r="O66" s="340"/>
      <c r="P66" s="412"/>
    </row>
    <row r="67" spans="1:16" s="16" customFormat="1" ht="11.1" customHeight="1">
      <c r="A67" s="11"/>
      <c r="B67" s="12"/>
      <c r="C67" s="244"/>
      <c r="D67" s="357"/>
      <c r="E67" s="13"/>
      <c r="F67" s="14"/>
      <c r="G67" s="15"/>
      <c r="I67" s="358"/>
      <c r="J67" s="346"/>
      <c r="K67" s="325"/>
      <c r="L67" s="239"/>
      <c r="M67" s="237"/>
      <c r="N67" s="325"/>
      <c r="O67" s="338"/>
    </row>
    <row r="68" spans="1:16" s="16" customFormat="1" ht="11.1" customHeight="1">
      <c r="A68" s="385"/>
      <c r="B68" s="386"/>
      <c r="C68" s="244"/>
      <c r="D68" s="357"/>
      <c r="E68" s="13"/>
      <c r="F68" s="14"/>
      <c r="G68" s="15"/>
      <c r="I68" s="358"/>
      <c r="J68" s="347"/>
      <c r="K68" s="24"/>
      <c r="L68" s="2"/>
      <c r="M68" s="236"/>
      <c r="N68" s="24"/>
      <c r="O68" s="334"/>
    </row>
    <row r="69" spans="1:16" s="16" customFormat="1" ht="11.1" customHeight="1">
      <c r="A69" s="387"/>
      <c r="B69" s="388"/>
      <c r="C69" s="245"/>
      <c r="D69" s="389"/>
      <c r="E69" s="390"/>
      <c r="F69" s="398"/>
      <c r="G69" s="18"/>
      <c r="H69" s="19"/>
      <c r="I69" s="360"/>
      <c r="J69" s="348"/>
      <c r="K69" s="22"/>
      <c r="L69" s="329"/>
      <c r="M69" s="240"/>
      <c r="N69" s="22"/>
      <c r="O69" s="340"/>
    </row>
    <row r="70" spans="1:16" s="16" customFormat="1" ht="11.1" customHeight="1">
      <c r="A70" s="11"/>
      <c r="B70" s="12"/>
      <c r="C70" s="244"/>
      <c r="D70" s="357"/>
      <c r="E70" s="13"/>
      <c r="F70" s="14"/>
      <c r="G70" s="15"/>
      <c r="I70" s="358"/>
      <c r="J70" s="346"/>
      <c r="K70" s="325"/>
      <c r="L70" s="239"/>
      <c r="M70" s="237"/>
      <c r="N70" s="325"/>
      <c r="O70" s="338"/>
    </row>
    <row r="71" spans="1:16" s="16" customFormat="1" ht="11.1" customHeight="1">
      <c r="A71" s="385"/>
      <c r="B71" s="386"/>
      <c r="C71" s="244"/>
      <c r="D71" s="357"/>
      <c r="E71" s="13"/>
      <c r="F71" s="14"/>
      <c r="G71" s="15"/>
      <c r="I71" s="358"/>
      <c r="J71" s="347"/>
      <c r="K71" s="24"/>
      <c r="L71" s="2"/>
      <c r="M71" s="236"/>
      <c r="N71" s="24"/>
      <c r="O71" s="334"/>
    </row>
    <row r="72" spans="1:16" s="16" customFormat="1" ht="11.1" customHeight="1">
      <c r="A72" s="387"/>
      <c r="B72" s="388"/>
      <c r="C72" s="245"/>
      <c r="D72" s="389"/>
      <c r="E72" s="390"/>
      <c r="F72" s="398"/>
      <c r="G72" s="18"/>
      <c r="H72" s="19"/>
      <c r="I72" s="360"/>
      <c r="J72" s="348"/>
      <c r="K72" s="22"/>
      <c r="L72" s="329"/>
      <c r="M72" s="240"/>
      <c r="N72" s="22"/>
      <c r="O72" s="340"/>
    </row>
    <row r="73" spans="1:16" s="16" customFormat="1" ht="11.1" customHeight="1">
      <c r="A73" s="11"/>
      <c r="B73" s="12"/>
      <c r="C73" s="244"/>
      <c r="D73" s="357"/>
      <c r="E73" s="13"/>
      <c r="F73" s="14"/>
      <c r="G73" s="15"/>
      <c r="I73" s="358"/>
      <c r="J73" s="346"/>
      <c r="K73" s="325"/>
      <c r="L73" s="239"/>
      <c r="M73" s="237"/>
      <c r="N73" s="325"/>
      <c r="O73" s="338"/>
    </row>
    <row r="74" spans="1:16" s="16" customFormat="1" ht="11.1" customHeight="1">
      <c r="A74" s="385"/>
      <c r="B74" s="386"/>
      <c r="C74" s="244"/>
      <c r="D74" s="357"/>
      <c r="E74" s="13"/>
      <c r="F74" s="14"/>
      <c r="G74" s="15"/>
      <c r="I74" s="358"/>
      <c r="J74" s="347"/>
      <c r="K74" s="24"/>
      <c r="L74" s="2"/>
      <c r="M74" s="236"/>
      <c r="N74" s="24"/>
      <c r="O74" s="334"/>
    </row>
    <row r="75" spans="1:16" s="16" customFormat="1" ht="11.1" customHeight="1">
      <c r="A75" s="387"/>
      <c r="B75" s="388"/>
      <c r="C75" s="245"/>
      <c r="D75" s="389"/>
      <c r="E75" s="390"/>
      <c r="F75" s="398"/>
      <c r="G75" s="18"/>
      <c r="H75" s="19"/>
      <c r="I75" s="360"/>
      <c r="J75" s="348"/>
      <c r="K75" s="22"/>
      <c r="L75" s="329"/>
      <c r="M75" s="240"/>
      <c r="N75" s="22"/>
      <c r="O75" s="340"/>
    </row>
    <row r="76" spans="1:16" s="16" customFormat="1" ht="11.1" customHeight="1">
      <c r="A76" s="11"/>
      <c r="B76" s="12"/>
      <c r="C76" s="244"/>
      <c r="D76" s="357"/>
      <c r="E76" s="13"/>
      <c r="F76" s="14"/>
      <c r="G76" s="15"/>
      <c r="I76" s="358"/>
      <c r="J76" s="346"/>
      <c r="K76" s="325"/>
      <c r="L76" s="239"/>
      <c r="M76" s="237"/>
      <c r="N76" s="325"/>
      <c r="O76" s="338"/>
    </row>
    <row r="77" spans="1:16" s="16" customFormat="1" ht="11.1" customHeight="1">
      <c r="A77" s="385"/>
      <c r="B77" s="386"/>
      <c r="C77" s="244"/>
      <c r="D77" s="357"/>
      <c r="E77" s="13"/>
      <c r="F77" s="14"/>
      <c r="G77" s="15"/>
      <c r="I77" s="358"/>
      <c r="J77" s="347"/>
      <c r="K77" s="24"/>
      <c r="L77" s="2"/>
      <c r="M77" s="236"/>
      <c r="N77" s="24"/>
      <c r="O77" s="334"/>
    </row>
    <row r="78" spans="1:16" s="16" customFormat="1" ht="11.1" customHeight="1">
      <c r="A78" s="387"/>
      <c r="B78" s="388"/>
      <c r="C78" s="245"/>
      <c r="D78" s="389"/>
      <c r="E78" s="390"/>
      <c r="F78" s="398"/>
      <c r="G78" s="18"/>
      <c r="H78" s="19"/>
      <c r="I78" s="360"/>
      <c r="J78" s="348"/>
      <c r="K78" s="22"/>
      <c r="L78" s="329"/>
      <c r="M78" s="240"/>
      <c r="N78" s="22"/>
      <c r="O78" s="340"/>
    </row>
    <row r="79" spans="1:16" s="16" customFormat="1" ht="11.1" customHeight="1">
      <c r="A79" s="11"/>
      <c r="B79" s="12"/>
      <c r="C79" s="244"/>
      <c r="D79" s="357"/>
      <c r="E79" s="13"/>
      <c r="F79" s="14"/>
      <c r="G79" s="15"/>
      <c r="I79" s="358"/>
      <c r="J79" s="346"/>
      <c r="K79" s="325"/>
      <c r="L79" s="239"/>
      <c r="M79" s="237"/>
      <c r="N79" s="325"/>
      <c r="O79" s="338"/>
    </row>
    <row r="80" spans="1:16" s="16" customFormat="1" ht="11.1" customHeight="1">
      <c r="A80" s="385"/>
      <c r="B80" s="386"/>
      <c r="C80" s="244"/>
      <c r="D80" s="357"/>
      <c r="E80" s="13"/>
      <c r="F80" s="14"/>
      <c r="G80" s="15"/>
      <c r="I80" s="358"/>
      <c r="J80" s="347"/>
      <c r="K80" s="24"/>
      <c r="L80" s="2"/>
      <c r="M80" s="236"/>
      <c r="N80" s="24"/>
      <c r="O80" s="334"/>
    </row>
    <row r="81" spans="1:17" s="16" customFormat="1" ht="11.1" customHeight="1">
      <c r="A81" s="387"/>
      <c r="B81" s="388"/>
      <c r="C81" s="245"/>
      <c r="D81" s="389"/>
      <c r="E81" s="390"/>
      <c r="F81" s="398"/>
      <c r="G81" s="18"/>
      <c r="H81" s="19"/>
      <c r="I81" s="360"/>
      <c r="J81" s="348"/>
      <c r="K81" s="22"/>
      <c r="L81" s="329"/>
      <c r="M81" s="240"/>
      <c r="N81" s="22"/>
      <c r="O81" s="340"/>
    </row>
    <row r="82" spans="1:17" s="16" customFormat="1" ht="11.1" customHeight="1">
      <c r="A82" s="11"/>
      <c r="B82" s="12"/>
      <c r="C82" s="244"/>
      <c r="D82" s="357"/>
      <c r="E82" s="13"/>
      <c r="F82" s="14"/>
      <c r="G82" s="15"/>
      <c r="I82" s="358"/>
      <c r="J82" s="346"/>
      <c r="K82" s="325"/>
      <c r="L82" s="239"/>
      <c r="M82" s="237"/>
      <c r="N82" s="325"/>
      <c r="O82" s="338"/>
    </row>
    <row r="83" spans="1:17" s="16" customFormat="1" ht="11.1" customHeight="1">
      <c r="A83" s="385"/>
      <c r="B83" s="386"/>
      <c r="C83" s="244"/>
      <c r="D83" s="357"/>
      <c r="E83" s="13"/>
      <c r="F83" s="14"/>
      <c r="G83" s="15"/>
      <c r="I83" s="358"/>
      <c r="J83" s="347"/>
      <c r="K83" s="24"/>
      <c r="L83" s="2"/>
      <c r="M83" s="236"/>
      <c r="N83" s="24"/>
      <c r="O83" s="334"/>
    </row>
    <row r="84" spans="1:17" s="16" customFormat="1" ht="11.1" customHeight="1">
      <c r="A84" s="387"/>
      <c r="B84" s="388"/>
      <c r="C84" s="245"/>
      <c r="D84" s="389"/>
      <c r="E84" s="390"/>
      <c r="F84" s="398"/>
      <c r="G84" s="18"/>
      <c r="H84" s="19"/>
      <c r="I84" s="360"/>
      <c r="J84" s="348"/>
      <c r="K84" s="22"/>
      <c r="L84" s="329"/>
      <c r="M84" s="240"/>
      <c r="N84" s="22"/>
      <c r="O84" s="340"/>
    </row>
    <row r="85" spans="1:17" s="16" customFormat="1" ht="11.1" customHeight="1">
      <c r="A85" s="11"/>
      <c r="B85" s="12"/>
      <c r="C85" s="244"/>
      <c r="D85" s="357"/>
      <c r="E85" s="13"/>
      <c r="F85" s="14"/>
      <c r="G85" s="15"/>
      <c r="I85" s="358"/>
      <c r="J85" s="346"/>
      <c r="K85" s="251"/>
      <c r="L85" s="239"/>
      <c r="M85" s="237"/>
      <c r="N85" s="238"/>
      <c r="O85" s="338"/>
    </row>
    <row r="86" spans="1:17" s="16" customFormat="1" ht="11.1" customHeight="1">
      <c r="A86" s="385"/>
      <c r="B86" s="386"/>
      <c r="C86" s="244"/>
      <c r="D86" s="357"/>
      <c r="E86" s="13"/>
      <c r="F86" s="14"/>
      <c r="G86" s="15"/>
      <c r="I86" s="358"/>
      <c r="J86" s="347"/>
      <c r="K86" s="24"/>
      <c r="L86" s="2"/>
      <c r="M86" s="236"/>
      <c r="N86" s="235"/>
      <c r="O86" s="334"/>
    </row>
    <row r="87" spans="1:17" s="16" customFormat="1" ht="11.1" customHeight="1">
      <c r="A87" s="387"/>
      <c r="B87" s="388"/>
      <c r="C87" s="245"/>
      <c r="D87" s="359"/>
      <c r="E87" s="390"/>
      <c r="F87" s="17"/>
      <c r="G87" s="18"/>
      <c r="H87" s="19"/>
      <c r="I87" s="360"/>
      <c r="J87" s="348"/>
      <c r="K87" s="252"/>
      <c r="L87" s="242"/>
      <c r="M87" s="240"/>
      <c r="N87" s="241"/>
      <c r="O87" s="345"/>
    </row>
    <row r="88" spans="1:17" s="16" customFormat="1" ht="11.1" customHeight="1">
      <c r="A88" s="302"/>
      <c r="B88" s="23"/>
      <c r="C88" s="246"/>
      <c r="D88" s="361"/>
      <c r="E88" s="24"/>
      <c r="F88" s="20"/>
      <c r="G88" s="21"/>
      <c r="H88" s="25"/>
      <c r="I88" s="362"/>
      <c r="J88" s="347"/>
      <c r="K88" s="24"/>
      <c r="L88" s="2"/>
      <c r="M88" s="236"/>
      <c r="N88" s="235"/>
      <c r="O88" s="334"/>
    </row>
    <row r="89" spans="1:17" s="16" customFormat="1" ht="11.1" customHeight="1">
      <c r="A89" s="69"/>
      <c r="B89" s="26"/>
      <c r="C89" s="246"/>
      <c r="D89" s="361"/>
      <c r="E89" s="24"/>
      <c r="F89" s="20"/>
      <c r="G89" s="21"/>
      <c r="H89" s="2"/>
      <c r="I89" s="362"/>
      <c r="J89" s="347"/>
      <c r="K89" s="24"/>
      <c r="L89" s="249"/>
      <c r="M89" s="236"/>
      <c r="N89" s="235"/>
      <c r="O89" s="349"/>
      <c r="Q89" s="103"/>
    </row>
    <row r="90" spans="1:17" s="16" customFormat="1" ht="11.1" customHeight="1">
      <c r="A90" s="61"/>
      <c r="B90" s="27"/>
      <c r="C90" s="247"/>
      <c r="D90" s="363"/>
      <c r="E90" s="351"/>
      <c r="F90" s="364"/>
      <c r="G90" s="324"/>
      <c r="H90" s="352"/>
      <c r="I90" s="365"/>
      <c r="J90" s="350"/>
      <c r="K90" s="351"/>
      <c r="L90" s="352"/>
      <c r="M90" s="353"/>
      <c r="N90" s="354"/>
      <c r="O90" s="355"/>
    </row>
  </sheetData>
  <mergeCells count="8">
    <mergeCell ref="A2:O2"/>
    <mergeCell ref="A4:A6"/>
    <mergeCell ref="B4:B6"/>
    <mergeCell ref="C4:C6"/>
    <mergeCell ref="D4:I5"/>
    <mergeCell ref="J4:L5"/>
    <mergeCell ref="M4:O5"/>
    <mergeCell ref="H6:I6"/>
  </mergeCells>
  <phoneticPr fontId="15"/>
  <printOptions horizontalCentered="1" verticalCentered="1"/>
  <pageMargins left="0" right="0" top="0.59055118110236227" bottom="0" header="0" footer="0"/>
  <headerFooter alignWithMargins="0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7.25"/>
  <sheetData/>
  <phoneticPr fontId="15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B8AD2-AAC5-4DC8-B48F-255E4802986D}">
  <sheetPr>
    <tabColor indexed="42"/>
    <pageSetUpPr fitToPage="1"/>
  </sheetPr>
  <dimension ref="A1:O90"/>
  <sheetViews>
    <sheetView showZeros="0" view="pageBreakPreview" zoomScale="80" zoomScaleNormal="100" zoomScaleSheetLayoutView="80" workbookViewId="0">
      <selection sqref="A1:XFD1048576"/>
    </sheetView>
  </sheetViews>
  <sheetFormatPr defaultColWidth="8.796875" defaultRowHeight="17.25"/>
  <cols>
    <col min="1" max="1" width="3.69921875" style="28" customWidth="1"/>
    <col min="2" max="2" width="20.69921875" style="28" customWidth="1"/>
    <col min="3" max="3" width="19.69921875" style="248" customWidth="1"/>
    <col min="4" max="4" width="4.69921875" style="29" customWidth="1"/>
    <col min="5" max="5" width="3.19921875" style="28" customWidth="1"/>
    <col min="6" max="6" width="6.69921875" style="28" customWidth="1"/>
    <col min="7" max="7" width="8.69921875" style="28" customWidth="1"/>
    <col min="8" max="8" width="9.69921875" style="28" customWidth="1"/>
    <col min="9" max="9" width="4.296875" style="28" customWidth="1"/>
    <col min="10" max="10" width="4.69921875" style="28" customWidth="1"/>
    <col min="11" max="11" width="3.19921875" style="40" customWidth="1"/>
    <col min="12" max="12" width="8.69921875" style="28" customWidth="1"/>
    <col min="13" max="13" width="4.69921875" style="28" customWidth="1"/>
    <col min="14" max="14" width="3.19921875" style="28" customWidth="1"/>
    <col min="15" max="15" width="8.69921875" style="28" customWidth="1"/>
    <col min="16" max="16384" width="8.796875" style="28"/>
  </cols>
  <sheetData>
    <row r="1" spans="1:15" s="3" customFormat="1" ht="13.5">
      <c r="A1" s="1"/>
      <c r="B1" s="2"/>
      <c r="C1" s="243"/>
      <c r="D1" s="4"/>
      <c r="E1" s="5"/>
      <c r="F1" s="6"/>
      <c r="G1" s="7"/>
      <c r="H1" s="8"/>
      <c r="I1" s="9"/>
      <c r="K1" s="5"/>
      <c r="N1" s="8" t="s">
        <v>579</v>
      </c>
      <c r="O1" s="5">
        <v>1</v>
      </c>
    </row>
    <row r="2" spans="1:15" s="10" customFormat="1" ht="30" customHeight="1">
      <c r="A2" s="523" t="s">
        <v>1219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5"/>
    </row>
    <row r="3" spans="1:15" s="10" customFormat="1" ht="13.5" customHeight="1">
      <c r="A3" s="281"/>
      <c r="B3" s="30" t="s">
        <v>1217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3"/>
    </row>
    <row r="4" spans="1:15" s="10" customFormat="1" ht="15.95" customHeight="1">
      <c r="A4" s="536" t="s">
        <v>6</v>
      </c>
      <c r="B4" s="539" t="s">
        <v>33</v>
      </c>
      <c r="C4" s="542" t="s">
        <v>8</v>
      </c>
      <c r="D4" s="526" t="s">
        <v>1213</v>
      </c>
      <c r="E4" s="527"/>
      <c r="F4" s="527"/>
      <c r="G4" s="527"/>
      <c r="H4" s="527"/>
      <c r="I4" s="528"/>
      <c r="J4" s="526" t="s">
        <v>1214</v>
      </c>
      <c r="K4" s="527"/>
      <c r="L4" s="532"/>
      <c r="M4" s="534" t="s">
        <v>1215</v>
      </c>
      <c r="N4" s="527"/>
      <c r="O4" s="528"/>
    </row>
    <row r="5" spans="1:15" s="10" customFormat="1" ht="15.95" customHeight="1">
      <c r="A5" s="537"/>
      <c r="B5" s="540"/>
      <c r="C5" s="543"/>
      <c r="D5" s="529"/>
      <c r="E5" s="530"/>
      <c r="F5" s="530"/>
      <c r="G5" s="530"/>
      <c r="H5" s="530"/>
      <c r="I5" s="531"/>
      <c r="J5" s="529"/>
      <c r="K5" s="530"/>
      <c r="L5" s="533"/>
      <c r="M5" s="535"/>
      <c r="N5" s="530"/>
      <c r="O5" s="531"/>
    </row>
    <row r="6" spans="1:15" s="3" customFormat="1" ht="15.95" customHeight="1">
      <c r="A6" s="538"/>
      <c r="B6" s="541"/>
      <c r="C6" s="544"/>
      <c r="D6" s="356" t="s">
        <v>4</v>
      </c>
      <c r="E6" s="304" t="s">
        <v>5</v>
      </c>
      <c r="F6" s="305"/>
      <c r="G6" s="306"/>
      <c r="H6" s="545"/>
      <c r="I6" s="546"/>
      <c r="J6" s="341" t="s">
        <v>4</v>
      </c>
      <c r="K6" s="304" t="s">
        <v>5</v>
      </c>
      <c r="L6" s="307"/>
      <c r="M6" s="308" t="s">
        <v>4</v>
      </c>
      <c r="N6" s="304" t="s">
        <v>5</v>
      </c>
      <c r="O6" s="342"/>
    </row>
    <row r="7" spans="1:15" s="16" customFormat="1" ht="11.1" customHeight="1">
      <c r="A7" s="11"/>
      <c r="B7" s="12"/>
      <c r="C7" s="244"/>
      <c r="D7" s="357"/>
      <c r="E7" s="13"/>
      <c r="F7" s="14"/>
      <c r="G7" s="15"/>
      <c r="I7" s="358"/>
      <c r="J7" s="343"/>
      <c r="K7" s="13"/>
      <c r="M7" s="234"/>
      <c r="N7" s="12"/>
      <c r="O7" s="344"/>
    </row>
    <row r="8" spans="1:15" s="16" customFormat="1" ht="11.1" customHeight="1">
      <c r="A8" s="385"/>
      <c r="B8" s="386"/>
      <c r="C8" s="244"/>
      <c r="D8" s="357"/>
      <c r="E8" s="13"/>
      <c r="F8" s="14"/>
      <c r="G8" s="15"/>
      <c r="I8" s="358"/>
      <c r="J8" s="343"/>
      <c r="K8" s="13"/>
      <c r="M8" s="234"/>
      <c r="N8" s="12"/>
      <c r="O8" s="344"/>
    </row>
    <row r="9" spans="1:15" s="16" customFormat="1" ht="11.1" customHeight="1">
      <c r="A9" s="387" t="s">
        <v>1121</v>
      </c>
      <c r="B9" s="388" t="s">
        <v>1087</v>
      </c>
      <c r="C9" s="245"/>
      <c r="D9" s="359"/>
      <c r="E9" s="390"/>
      <c r="F9" s="17"/>
      <c r="G9" s="18"/>
      <c r="H9" s="19"/>
      <c r="I9" s="360"/>
      <c r="J9" s="343"/>
      <c r="K9" s="13"/>
      <c r="M9" s="234"/>
      <c r="N9" s="12"/>
      <c r="O9" s="344"/>
    </row>
    <row r="10" spans="1:15" s="16" customFormat="1" ht="11.1" customHeight="1">
      <c r="A10" s="11"/>
      <c r="B10" s="12"/>
      <c r="C10" s="244"/>
      <c r="D10" s="357"/>
      <c r="E10" s="13"/>
      <c r="F10" s="14"/>
      <c r="G10" s="15"/>
      <c r="I10" s="358"/>
      <c r="J10" s="337"/>
      <c r="K10" s="325"/>
      <c r="L10" s="239"/>
      <c r="M10" s="237"/>
      <c r="N10" s="325"/>
      <c r="O10" s="338"/>
    </row>
    <row r="11" spans="1:15" s="16" customFormat="1" ht="11.1" customHeight="1">
      <c r="A11" s="385"/>
      <c r="B11" s="386"/>
      <c r="C11" s="244"/>
      <c r="D11" s="357"/>
      <c r="E11" s="13"/>
      <c r="F11" s="14"/>
      <c r="G11" s="15"/>
      <c r="I11" s="358"/>
      <c r="J11" s="333"/>
      <c r="K11" s="24"/>
      <c r="L11" s="2"/>
      <c r="M11" s="236"/>
      <c r="N11" s="24"/>
      <c r="O11" s="334"/>
    </row>
    <row r="12" spans="1:15" s="16" customFormat="1" ht="11.1" customHeight="1">
      <c r="A12" s="387"/>
      <c r="B12" s="388" t="s">
        <v>778</v>
      </c>
      <c r="C12" s="245"/>
      <c r="D12" s="389"/>
      <c r="E12" s="390"/>
      <c r="F12" s="17"/>
      <c r="G12" s="18"/>
      <c r="H12" s="19"/>
      <c r="I12" s="360"/>
      <c r="J12" s="335"/>
      <c r="K12" s="22"/>
      <c r="L12" s="329"/>
      <c r="M12" s="250"/>
      <c r="N12" s="22">
        <v>0</v>
      </c>
      <c r="O12" s="340"/>
    </row>
    <row r="13" spans="1:15" s="16" customFormat="1" ht="11.1" customHeight="1">
      <c r="A13" s="11"/>
      <c r="B13" s="12"/>
      <c r="C13" s="244"/>
      <c r="D13" s="357"/>
      <c r="E13" s="13"/>
      <c r="F13" s="14"/>
      <c r="G13" s="15"/>
      <c r="I13" s="358"/>
      <c r="J13" s="337"/>
      <c r="K13" s="325"/>
      <c r="L13" s="239"/>
      <c r="M13" s="237"/>
      <c r="N13" s="325"/>
      <c r="O13" s="338"/>
    </row>
    <row r="14" spans="1:15" s="16" customFormat="1" ht="11.1" customHeight="1">
      <c r="A14" s="385"/>
      <c r="B14" s="386"/>
      <c r="C14" s="244"/>
      <c r="D14" s="357"/>
      <c r="E14" s="13"/>
      <c r="F14" s="14"/>
      <c r="G14" s="15"/>
      <c r="I14" s="358"/>
      <c r="J14" s="333"/>
      <c r="K14" s="24"/>
      <c r="L14" s="2"/>
      <c r="M14" s="236"/>
      <c r="N14" s="24"/>
      <c r="O14" s="334"/>
    </row>
    <row r="15" spans="1:15" s="16" customFormat="1" ht="11.1" customHeight="1">
      <c r="A15" s="387"/>
      <c r="B15" s="388" t="s">
        <v>863</v>
      </c>
      <c r="C15" s="245" t="s">
        <v>926</v>
      </c>
      <c r="D15" s="389">
        <v>13</v>
      </c>
      <c r="E15" s="390" t="s">
        <v>2</v>
      </c>
      <c r="F15" s="17"/>
      <c r="G15" s="18"/>
      <c r="H15" s="19"/>
      <c r="I15" s="360"/>
      <c r="J15" s="335">
        <v>13</v>
      </c>
      <c r="K15" s="22" t="s">
        <v>1220</v>
      </c>
      <c r="L15" s="329"/>
      <c r="M15" s="250"/>
      <c r="N15" s="22"/>
      <c r="O15" s="340"/>
    </row>
    <row r="16" spans="1:15" s="16" customFormat="1" ht="11.1" customHeight="1">
      <c r="A16" s="11"/>
      <c r="B16" s="12"/>
      <c r="C16" s="244"/>
      <c r="D16" s="357"/>
      <c r="E16" s="13"/>
      <c r="F16" s="14"/>
      <c r="G16" s="15"/>
      <c r="I16" s="358"/>
      <c r="J16" s="333"/>
      <c r="K16" s="325"/>
      <c r="L16" s="239"/>
      <c r="M16" s="236"/>
      <c r="N16" s="325"/>
      <c r="O16" s="338"/>
    </row>
    <row r="17" spans="1:15" s="16" customFormat="1" ht="11.1" customHeight="1">
      <c r="A17" s="385"/>
      <c r="B17" s="386"/>
      <c r="C17" s="244"/>
      <c r="D17" s="357"/>
      <c r="E17" s="13"/>
      <c r="F17" s="14"/>
      <c r="G17" s="15"/>
      <c r="I17" s="358"/>
      <c r="J17" s="333"/>
      <c r="K17" s="24"/>
      <c r="L17" s="2"/>
      <c r="M17" s="236"/>
      <c r="N17" s="24"/>
      <c r="O17" s="334"/>
    </row>
    <row r="18" spans="1:15" s="16" customFormat="1" ht="11.1" customHeight="1">
      <c r="A18" s="387"/>
      <c r="B18" s="388" t="s">
        <v>863</v>
      </c>
      <c r="C18" s="245" t="s">
        <v>940</v>
      </c>
      <c r="D18" s="389">
        <v>10</v>
      </c>
      <c r="E18" s="390" t="s">
        <v>2</v>
      </c>
      <c r="F18" s="17"/>
      <c r="G18" s="18"/>
      <c r="H18" s="19"/>
      <c r="I18" s="360"/>
      <c r="J18" s="335">
        <v>10</v>
      </c>
      <c r="K18" s="22" t="s">
        <v>1220</v>
      </c>
      <c r="L18" s="329"/>
      <c r="M18" s="250"/>
      <c r="N18" s="22"/>
      <c r="O18" s="340"/>
    </row>
    <row r="19" spans="1:15" s="16" customFormat="1" ht="11.1" customHeight="1">
      <c r="A19" s="11"/>
      <c r="B19" s="12"/>
      <c r="C19" s="244"/>
      <c r="D19" s="357"/>
      <c r="E19" s="13"/>
      <c r="F19" s="14"/>
      <c r="G19" s="15"/>
      <c r="I19" s="358"/>
      <c r="J19" s="337"/>
      <c r="K19" s="325"/>
      <c r="L19" s="239"/>
      <c r="M19" s="237"/>
      <c r="N19" s="325"/>
      <c r="O19" s="338"/>
    </row>
    <row r="20" spans="1:15" s="16" customFormat="1" ht="11.1" customHeight="1">
      <c r="A20" s="385"/>
      <c r="B20" s="386"/>
      <c r="C20" s="244"/>
      <c r="D20" s="357"/>
      <c r="E20" s="13"/>
      <c r="F20" s="14"/>
      <c r="G20" s="15"/>
      <c r="I20" s="358"/>
      <c r="J20" s="333"/>
      <c r="K20" s="24"/>
      <c r="L20" s="2"/>
      <c r="M20" s="236"/>
      <c r="N20" s="24"/>
      <c r="O20" s="334"/>
    </row>
    <row r="21" spans="1:15" s="16" customFormat="1" ht="11.1" customHeight="1">
      <c r="A21" s="387"/>
      <c r="B21" s="388" t="s">
        <v>1077</v>
      </c>
      <c r="C21" s="245" t="s">
        <v>1088</v>
      </c>
      <c r="D21" s="389">
        <v>135</v>
      </c>
      <c r="E21" s="390" t="s">
        <v>2</v>
      </c>
      <c r="F21" s="17"/>
      <c r="G21" s="18"/>
      <c r="H21" s="19"/>
      <c r="I21" s="360"/>
      <c r="J21" s="335">
        <v>84</v>
      </c>
      <c r="K21" s="22" t="s">
        <v>1220</v>
      </c>
      <c r="L21" s="329"/>
      <c r="M21" s="250">
        <v>51</v>
      </c>
      <c r="N21" s="22" t="s">
        <v>1220</v>
      </c>
      <c r="O21" s="340"/>
    </row>
    <row r="22" spans="1:15" s="16" customFormat="1" ht="11.1" customHeight="1">
      <c r="A22" s="11"/>
      <c r="B22" s="12"/>
      <c r="C22" s="244"/>
      <c r="D22" s="357"/>
      <c r="E22" s="13"/>
      <c r="F22" s="14"/>
      <c r="G22" s="15"/>
      <c r="I22" s="358"/>
      <c r="J22" s="333"/>
      <c r="K22" s="325"/>
      <c r="L22" s="239"/>
      <c r="M22" s="236"/>
      <c r="N22" s="325"/>
      <c r="O22" s="338"/>
    </row>
    <row r="23" spans="1:15" s="16" customFormat="1" ht="11.1" customHeight="1">
      <c r="A23" s="385"/>
      <c r="B23" s="386"/>
      <c r="C23" s="244"/>
      <c r="D23" s="357"/>
      <c r="E23" s="13"/>
      <c r="F23" s="14"/>
      <c r="G23" s="15"/>
      <c r="I23" s="358"/>
      <c r="J23" s="333"/>
      <c r="K23" s="24"/>
      <c r="L23" s="2"/>
      <c r="M23" s="236"/>
      <c r="N23" s="24"/>
      <c r="O23" s="334"/>
    </row>
    <row r="24" spans="1:15" s="16" customFormat="1" ht="11.1" customHeight="1">
      <c r="A24" s="387"/>
      <c r="B24" s="388" t="s">
        <v>1077</v>
      </c>
      <c r="C24" s="245" t="s">
        <v>1078</v>
      </c>
      <c r="D24" s="389">
        <v>13</v>
      </c>
      <c r="E24" s="390" t="s">
        <v>2</v>
      </c>
      <c r="F24" s="17"/>
      <c r="G24" s="18"/>
      <c r="H24" s="19"/>
      <c r="I24" s="360"/>
      <c r="J24" s="335">
        <v>13</v>
      </c>
      <c r="K24" s="22" t="s">
        <v>1220</v>
      </c>
      <c r="L24" s="329"/>
      <c r="M24" s="250"/>
      <c r="N24" s="22"/>
      <c r="O24" s="340"/>
    </row>
    <row r="25" spans="1:15" s="16" customFormat="1" ht="11.1" customHeight="1">
      <c r="A25" s="11"/>
      <c r="B25" s="12"/>
      <c r="C25" s="244"/>
      <c r="D25" s="357"/>
      <c r="E25" s="13"/>
      <c r="F25" s="14"/>
      <c r="G25" s="15"/>
      <c r="I25" s="358"/>
      <c r="J25" s="337"/>
      <c r="K25" s="325"/>
      <c r="L25" s="239"/>
      <c r="M25" s="237"/>
      <c r="N25" s="325"/>
      <c r="O25" s="338"/>
    </row>
    <row r="26" spans="1:15" s="16" customFormat="1" ht="11.1" customHeight="1">
      <c r="A26" s="385"/>
      <c r="B26" s="386"/>
      <c r="C26" s="244"/>
      <c r="D26" s="357"/>
      <c r="E26" s="13"/>
      <c r="F26" s="14"/>
      <c r="G26" s="15"/>
      <c r="I26" s="358"/>
      <c r="J26" s="333"/>
      <c r="K26" s="24"/>
      <c r="L26" s="2"/>
      <c r="M26" s="236"/>
      <c r="N26" s="24"/>
      <c r="O26" s="334"/>
    </row>
    <row r="27" spans="1:15" s="16" customFormat="1" ht="11.1" customHeight="1">
      <c r="A27" s="387"/>
      <c r="B27" s="388" t="s">
        <v>713</v>
      </c>
      <c r="C27" s="245"/>
      <c r="D27" s="389">
        <v>0</v>
      </c>
      <c r="E27" s="390"/>
      <c r="F27" s="17"/>
      <c r="G27" s="18"/>
      <c r="H27" s="19"/>
      <c r="I27" s="360"/>
      <c r="J27" s="335"/>
      <c r="K27" s="22"/>
      <c r="L27" s="329"/>
      <c r="M27" s="250"/>
      <c r="N27" s="22"/>
      <c r="O27" s="340"/>
    </row>
    <row r="28" spans="1:15" s="16" customFormat="1" ht="11.1" customHeight="1">
      <c r="A28" s="11"/>
      <c r="B28" s="12"/>
      <c r="C28" s="244"/>
      <c r="D28" s="357"/>
      <c r="E28" s="13"/>
      <c r="F28" s="14"/>
      <c r="G28" s="15"/>
      <c r="I28" s="358"/>
      <c r="J28" s="337"/>
      <c r="K28" s="325"/>
      <c r="L28" s="239"/>
      <c r="M28" s="237"/>
      <c r="N28" s="325"/>
      <c r="O28" s="338"/>
    </row>
    <row r="29" spans="1:15" s="16" customFormat="1" ht="11.1" customHeight="1">
      <c r="A29" s="385"/>
      <c r="B29" s="386"/>
      <c r="C29" s="244"/>
      <c r="D29" s="357"/>
      <c r="E29" s="13"/>
      <c r="F29" s="14"/>
      <c r="G29" s="15"/>
      <c r="I29" s="358"/>
      <c r="J29" s="333"/>
      <c r="K29" s="24"/>
      <c r="L29" s="2"/>
      <c r="M29" s="236"/>
      <c r="N29" s="24"/>
      <c r="O29" s="334"/>
    </row>
    <row r="30" spans="1:15" s="16" customFormat="1" ht="11.1" customHeight="1">
      <c r="A30" s="387"/>
      <c r="B30" s="388" t="s">
        <v>1079</v>
      </c>
      <c r="C30" s="245" t="s">
        <v>1080</v>
      </c>
      <c r="D30" s="389">
        <v>1</v>
      </c>
      <c r="E30" s="390" t="s">
        <v>739</v>
      </c>
      <c r="F30" s="17"/>
      <c r="G30" s="18"/>
      <c r="H30" s="19"/>
      <c r="I30" s="360"/>
      <c r="J30" s="335">
        <v>1</v>
      </c>
      <c r="K30" s="22" t="s">
        <v>464</v>
      </c>
      <c r="L30" s="329"/>
      <c r="M30" s="250"/>
      <c r="N30" s="22"/>
      <c r="O30" s="340"/>
    </row>
    <row r="31" spans="1:15" s="16" customFormat="1" ht="11.1" customHeight="1">
      <c r="A31" s="11"/>
      <c r="B31" s="12"/>
      <c r="C31" s="244"/>
      <c r="D31" s="357"/>
      <c r="E31" s="13"/>
      <c r="F31" s="14"/>
      <c r="G31" s="15"/>
      <c r="I31" s="358"/>
      <c r="J31" s="337"/>
      <c r="K31" s="325"/>
      <c r="L31" s="239"/>
      <c r="M31" s="237"/>
      <c r="N31" s="325"/>
      <c r="O31" s="338"/>
    </row>
    <row r="32" spans="1:15" s="16" customFormat="1" ht="11.1" customHeight="1">
      <c r="A32" s="385"/>
      <c r="B32" s="386"/>
      <c r="C32" s="244"/>
      <c r="D32" s="357"/>
      <c r="E32" s="13"/>
      <c r="F32" s="14"/>
      <c r="G32" s="15"/>
      <c r="I32" s="358"/>
      <c r="J32" s="333"/>
      <c r="K32" s="24"/>
      <c r="L32" s="2"/>
      <c r="M32" s="236"/>
      <c r="N32" s="24"/>
      <c r="O32" s="334"/>
    </row>
    <row r="33" spans="1:15" s="16" customFormat="1" ht="11.1" customHeight="1">
      <c r="A33" s="387"/>
      <c r="B33" s="388" t="s">
        <v>1081</v>
      </c>
      <c r="C33" s="245"/>
      <c r="D33" s="389">
        <v>4</v>
      </c>
      <c r="E33" s="390" t="s">
        <v>738</v>
      </c>
      <c r="F33" s="17"/>
      <c r="G33" s="18"/>
      <c r="H33" s="19"/>
      <c r="I33" s="360"/>
      <c r="J33" s="335">
        <v>2</v>
      </c>
      <c r="K33" s="22" t="s">
        <v>1224</v>
      </c>
      <c r="L33" s="329"/>
      <c r="M33" s="250">
        <v>2</v>
      </c>
      <c r="N33" s="22" t="s">
        <v>1224</v>
      </c>
      <c r="O33" s="340"/>
    </row>
    <row r="34" spans="1:15" s="16" customFormat="1" ht="11.1" customHeight="1">
      <c r="A34" s="11"/>
      <c r="B34" s="12"/>
      <c r="C34" s="244"/>
      <c r="D34" s="357"/>
      <c r="E34" s="13"/>
      <c r="F34" s="14"/>
      <c r="G34" s="15"/>
      <c r="I34" s="358"/>
      <c r="J34" s="337"/>
      <c r="K34" s="325"/>
      <c r="L34" s="239"/>
      <c r="M34" s="237"/>
      <c r="N34" s="325"/>
      <c r="O34" s="338"/>
    </row>
    <row r="35" spans="1:15" s="16" customFormat="1" ht="11.1" customHeight="1">
      <c r="A35" s="385"/>
      <c r="B35" s="386"/>
      <c r="C35" s="244"/>
      <c r="D35" s="357"/>
      <c r="E35" s="13"/>
      <c r="F35" s="14"/>
      <c r="G35" s="15"/>
      <c r="I35" s="358"/>
      <c r="J35" s="333"/>
      <c r="K35" s="24"/>
      <c r="L35" s="2"/>
      <c r="M35" s="236"/>
      <c r="N35" s="24"/>
      <c r="O35" s="334"/>
    </row>
    <row r="36" spans="1:15" s="16" customFormat="1" ht="11.1" customHeight="1">
      <c r="A36" s="387"/>
      <c r="B36" s="388" t="s">
        <v>1082</v>
      </c>
      <c r="C36" s="245" t="s">
        <v>1083</v>
      </c>
      <c r="D36" s="389">
        <v>40</v>
      </c>
      <c r="E36" s="390" t="s">
        <v>738</v>
      </c>
      <c r="F36" s="17"/>
      <c r="G36" s="18"/>
      <c r="H36" s="19"/>
      <c r="I36" s="360"/>
      <c r="J36" s="335">
        <v>26</v>
      </c>
      <c r="K36" s="22" t="s">
        <v>1224</v>
      </c>
      <c r="L36" s="329"/>
      <c r="M36" s="240">
        <v>14</v>
      </c>
      <c r="N36" s="22" t="s">
        <v>1224</v>
      </c>
      <c r="O36" s="340"/>
    </row>
    <row r="37" spans="1:15" s="16" customFormat="1" ht="11.1" customHeight="1">
      <c r="A37" s="11"/>
      <c r="B37" s="12"/>
      <c r="C37" s="244"/>
      <c r="D37" s="357"/>
      <c r="E37" s="13"/>
      <c r="F37" s="14"/>
      <c r="G37" s="15"/>
      <c r="I37" s="358"/>
      <c r="J37" s="346"/>
      <c r="K37" s="325"/>
      <c r="L37" s="239"/>
      <c r="M37" s="237"/>
      <c r="N37" s="325"/>
      <c r="O37" s="338"/>
    </row>
    <row r="38" spans="1:15" s="16" customFormat="1" ht="11.1" customHeight="1">
      <c r="A38" s="385"/>
      <c r="B38" s="386"/>
      <c r="C38" s="244"/>
      <c r="D38" s="357"/>
      <c r="E38" s="13"/>
      <c r="F38" s="14"/>
      <c r="G38" s="15"/>
      <c r="I38" s="358"/>
      <c r="J38" s="347"/>
      <c r="K38" s="24"/>
      <c r="L38" s="2"/>
      <c r="M38" s="236"/>
      <c r="N38" s="24"/>
      <c r="O38" s="334"/>
    </row>
    <row r="39" spans="1:15" s="16" customFormat="1" ht="11.1" customHeight="1">
      <c r="A39" s="387"/>
      <c r="B39" s="388" t="s">
        <v>1084</v>
      </c>
      <c r="C39" s="245" t="s">
        <v>1085</v>
      </c>
      <c r="D39" s="389">
        <v>1</v>
      </c>
      <c r="E39" s="390" t="s">
        <v>738</v>
      </c>
      <c r="F39" s="17"/>
      <c r="G39" s="18"/>
      <c r="H39" s="19"/>
      <c r="I39" s="360"/>
      <c r="J39" s="348">
        <v>1</v>
      </c>
      <c r="K39" s="22" t="s">
        <v>1224</v>
      </c>
      <c r="L39" s="329"/>
      <c r="M39" s="240"/>
      <c r="N39" s="22"/>
      <c r="O39" s="340"/>
    </row>
    <row r="40" spans="1:15" s="16" customFormat="1" ht="11.1" customHeight="1">
      <c r="A40" s="11"/>
      <c r="B40" s="12"/>
      <c r="C40" s="244"/>
      <c r="D40" s="357"/>
      <c r="E40" s="13"/>
      <c r="F40" s="14"/>
      <c r="G40" s="15"/>
      <c r="I40" s="358"/>
      <c r="J40" s="346"/>
      <c r="K40" s="325"/>
      <c r="L40" s="239"/>
      <c r="M40" s="237"/>
      <c r="N40" s="325"/>
      <c r="O40" s="338"/>
    </row>
    <row r="41" spans="1:15" s="16" customFormat="1" ht="11.1" customHeight="1">
      <c r="A41" s="385"/>
      <c r="B41" s="386"/>
      <c r="C41" s="244"/>
      <c r="D41" s="357"/>
      <c r="E41" s="13"/>
      <c r="F41" s="14"/>
      <c r="G41" s="15"/>
      <c r="I41" s="358"/>
      <c r="J41" s="347"/>
      <c r="K41" s="24"/>
      <c r="L41" s="2"/>
      <c r="M41" s="236"/>
      <c r="N41" s="24"/>
      <c r="O41" s="334"/>
    </row>
    <row r="42" spans="1:15" s="16" customFormat="1" ht="11.1" customHeight="1">
      <c r="A42" s="387"/>
      <c r="B42" s="388" t="s">
        <v>1086</v>
      </c>
      <c r="C42" s="245"/>
      <c r="D42" s="389">
        <v>1</v>
      </c>
      <c r="E42" s="390" t="s">
        <v>740</v>
      </c>
      <c r="F42" s="17"/>
      <c r="G42" s="18"/>
      <c r="H42" s="19"/>
      <c r="I42" s="360"/>
      <c r="J42" s="348">
        <v>1</v>
      </c>
      <c r="K42" s="22" t="s">
        <v>465</v>
      </c>
      <c r="L42" s="329"/>
      <c r="M42" s="240"/>
      <c r="N42" s="22"/>
      <c r="O42" s="340"/>
    </row>
    <row r="43" spans="1:15" s="16" customFormat="1" ht="11.1" customHeight="1">
      <c r="A43" s="11"/>
      <c r="B43" s="12"/>
      <c r="C43" s="244"/>
      <c r="D43" s="357"/>
      <c r="E43" s="13"/>
      <c r="F43" s="14"/>
      <c r="G43" s="15"/>
      <c r="I43" s="358"/>
      <c r="J43" s="346"/>
      <c r="K43" s="325"/>
      <c r="L43" s="239"/>
      <c r="M43" s="237"/>
      <c r="N43" s="325"/>
      <c r="O43" s="338"/>
    </row>
    <row r="44" spans="1:15" s="16" customFormat="1" ht="11.1" customHeight="1">
      <c r="A44" s="385"/>
      <c r="B44" s="386"/>
      <c r="C44" s="244"/>
      <c r="D44" s="357"/>
      <c r="E44" s="13"/>
      <c r="F44" s="14"/>
      <c r="G44" s="15"/>
      <c r="I44" s="358"/>
      <c r="J44" s="347"/>
      <c r="K44" s="24"/>
      <c r="L44" s="2"/>
      <c r="M44" s="236"/>
      <c r="N44" s="24"/>
      <c r="O44" s="334"/>
    </row>
    <row r="45" spans="1:15" s="16" customFormat="1" ht="11.1" customHeight="1">
      <c r="A45" s="387"/>
      <c r="B45" s="388" t="s">
        <v>1180</v>
      </c>
      <c r="C45" s="245"/>
      <c r="D45" s="389"/>
      <c r="E45" s="390"/>
      <c r="F45" s="17"/>
      <c r="G45" s="18"/>
      <c r="H45" s="19"/>
      <c r="I45" s="360"/>
      <c r="J45" s="348"/>
      <c r="K45" s="22"/>
      <c r="L45" s="329"/>
      <c r="M45" s="240"/>
      <c r="N45" s="22"/>
      <c r="O45" s="340"/>
    </row>
    <row r="46" spans="1:15" s="16" customFormat="1" ht="11.1" customHeight="1">
      <c r="A46" s="11"/>
      <c r="B46" s="12"/>
      <c r="C46" s="244" t="s">
        <v>1136</v>
      </c>
      <c r="D46" s="357"/>
      <c r="E46" s="13"/>
      <c r="F46" s="14"/>
      <c r="G46" s="15"/>
      <c r="I46" s="358"/>
      <c r="J46" s="346" t="s">
        <v>1076</v>
      </c>
      <c r="K46" s="325"/>
      <c r="L46" s="239"/>
      <c r="M46" s="346" t="s">
        <v>1076</v>
      </c>
      <c r="N46" s="325"/>
      <c r="O46" s="338"/>
    </row>
    <row r="47" spans="1:15" s="16" customFormat="1" ht="11.1" customHeight="1">
      <c r="A47" s="385"/>
      <c r="B47" s="386" t="s">
        <v>1137</v>
      </c>
      <c r="C47" s="244" t="s">
        <v>1138</v>
      </c>
      <c r="D47" s="357"/>
      <c r="E47" s="13"/>
      <c r="F47" s="14"/>
      <c r="G47" s="15"/>
      <c r="I47" s="358"/>
      <c r="J47" s="402">
        <v>0.54</v>
      </c>
      <c r="K47" s="24"/>
      <c r="L47" s="2"/>
      <c r="M47" s="403">
        <v>0.46</v>
      </c>
      <c r="N47" s="24"/>
      <c r="O47" s="334"/>
    </row>
    <row r="48" spans="1:15" s="16" customFormat="1" ht="11.1" customHeight="1">
      <c r="A48" s="387"/>
      <c r="B48" s="388"/>
      <c r="C48" s="245" t="s">
        <v>1139</v>
      </c>
      <c r="D48" s="359">
        <v>1</v>
      </c>
      <c r="E48" s="390" t="s">
        <v>1142</v>
      </c>
      <c r="F48" s="17"/>
      <c r="G48" s="18"/>
      <c r="H48" s="19"/>
      <c r="I48" s="360"/>
      <c r="J48" s="348"/>
      <c r="K48" s="22" t="s">
        <v>1222</v>
      </c>
      <c r="L48" s="329"/>
      <c r="M48" s="240"/>
      <c r="N48" s="22" t="s">
        <v>1222</v>
      </c>
      <c r="O48" s="340"/>
    </row>
    <row r="49" spans="1:15" s="16" customFormat="1" ht="11.1" customHeight="1">
      <c r="A49" s="11"/>
      <c r="B49" s="12"/>
      <c r="C49" s="244" t="s">
        <v>1136</v>
      </c>
      <c r="D49" s="357"/>
      <c r="E49" s="13"/>
      <c r="F49" s="14"/>
      <c r="G49" s="15"/>
      <c r="I49" s="358"/>
      <c r="J49" s="346" t="s">
        <v>1076</v>
      </c>
      <c r="K49" s="325"/>
      <c r="L49" s="239"/>
      <c r="M49" s="346" t="s">
        <v>1076</v>
      </c>
      <c r="N49" s="325"/>
      <c r="O49" s="338"/>
    </row>
    <row r="50" spans="1:15" s="16" customFormat="1" ht="11.1" customHeight="1">
      <c r="A50" s="385"/>
      <c r="B50" s="386" t="s">
        <v>1140</v>
      </c>
      <c r="C50" s="244" t="s">
        <v>1138</v>
      </c>
      <c r="D50" s="357"/>
      <c r="E50" s="13"/>
      <c r="F50" s="14"/>
      <c r="G50" s="15"/>
      <c r="I50" s="358"/>
      <c r="J50" s="402">
        <v>0.54</v>
      </c>
      <c r="K50" s="24"/>
      <c r="L50" s="2"/>
      <c r="M50" s="403">
        <v>0.46</v>
      </c>
      <c r="N50" s="24"/>
      <c r="O50" s="334"/>
    </row>
    <row r="51" spans="1:15" s="16" customFormat="1" ht="11.1" customHeight="1">
      <c r="A51" s="387"/>
      <c r="B51" s="388"/>
      <c r="C51" s="245" t="s">
        <v>1141</v>
      </c>
      <c r="D51" s="359">
        <v>2</v>
      </c>
      <c r="E51" s="419" t="s">
        <v>1143</v>
      </c>
      <c r="F51" s="17"/>
      <c r="G51" s="18"/>
      <c r="H51" s="19"/>
      <c r="I51" s="360"/>
      <c r="J51" s="348"/>
      <c r="K51" s="22" t="s">
        <v>1223</v>
      </c>
      <c r="L51" s="329"/>
      <c r="M51" s="240"/>
      <c r="N51" s="22" t="s">
        <v>1223</v>
      </c>
      <c r="O51" s="340"/>
    </row>
    <row r="52" spans="1:15" s="16" customFormat="1" ht="11.1" customHeight="1">
      <c r="A52" s="11"/>
      <c r="B52" s="12"/>
      <c r="C52" s="244"/>
      <c r="D52" s="357"/>
      <c r="E52" s="13"/>
      <c r="F52" s="14"/>
      <c r="G52" s="15"/>
      <c r="I52" s="358"/>
      <c r="J52" s="346"/>
      <c r="K52" s="325"/>
      <c r="L52" s="239"/>
      <c r="M52" s="346"/>
      <c r="N52" s="325"/>
      <c r="O52" s="338"/>
    </row>
    <row r="53" spans="1:15" s="16" customFormat="1" ht="11.1" customHeight="1">
      <c r="A53" s="385"/>
      <c r="B53" s="386"/>
      <c r="C53" s="244"/>
      <c r="D53" s="357"/>
      <c r="E53" s="13"/>
      <c r="F53" s="14"/>
      <c r="G53" s="15"/>
      <c r="I53" s="358"/>
      <c r="J53" s="402"/>
      <c r="K53" s="24"/>
      <c r="L53" s="2"/>
      <c r="M53" s="403"/>
      <c r="N53" s="24"/>
      <c r="O53" s="334"/>
    </row>
    <row r="54" spans="1:15" s="16" customFormat="1" ht="11.1" customHeight="1">
      <c r="A54" s="387"/>
      <c r="B54" s="388"/>
      <c r="C54" s="245"/>
      <c r="D54" s="359"/>
      <c r="E54" s="390"/>
      <c r="F54" s="17"/>
      <c r="G54" s="18"/>
      <c r="H54" s="19"/>
      <c r="I54" s="360"/>
      <c r="J54" s="348"/>
      <c r="K54" s="22"/>
      <c r="L54" s="329"/>
      <c r="M54" s="240"/>
      <c r="N54" s="22"/>
      <c r="O54" s="340"/>
    </row>
    <row r="55" spans="1:15" s="16" customFormat="1" ht="11.1" customHeight="1">
      <c r="A55" s="11"/>
      <c r="B55" s="12"/>
      <c r="C55" s="244"/>
      <c r="D55" s="357"/>
      <c r="E55" s="13"/>
      <c r="F55" s="14"/>
      <c r="G55" s="15"/>
      <c r="I55" s="358"/>
      <c r="J55" s="346"/>
      <c r="K55" s="325"/>
      <c r="L55" s="239"/>
      <c r="M55" s="346"/>
      <c r="N55" s="325"/>
      <c r="O55" s="338"/>
    </row>
    <row r="56" spans="1:15" s="16" customFormat="1" ht="11.1" customHeight="1">
      <c r="A56" s="385"/>
      <c r="B56" s="386"/>
      <c r="C56" s="244"/>
      <c r="D56" s="357"/>
      <c r="E56" s="13"/>
      <c r="F56" s="14"/>
      <c r="G56" s="15"/>
      <c r="I56" s="358"/>
      <c r="J56" s="402"/>
      <c r="K56" s="24"/>
      <c r="L56" s="2"/>
      <c r="M56" s="403"/>
      <c r="N56" s="24"/>
      <c r="O56" s="334"/>
    </row>
    <row r="57" spans="1:15" s="16" customFormat="1" ht="11.1" customHeight="1">
      <c r="A57" s="387"/>
      <c r="B57" s="388"/>
      <c r="C57" s="245"/>
      <c r="D57" s="359"/>
      <c r="E57" s="390"/>
      <c r="F57" s="17"/>
      <c r="G57" s="18"/>
      <c r="H57" s="19"/>
      <c r="I57" s="360"/>
      <c r="J57" s="348"/>
      <c r="K57" s="22"/>
      <c r="L57" s="329"/>
      <c r="M57" s="240"/>
      <c r="N57" s="22"/>
      <c r="O57" s="340"/>
    </row>
    <row r="58" spans="1:15" s="16" customFormat="1" ht="11.1" customHeight="1">
      <c r="A58" s="11"/>
      <c r="B58" s="12"/>
      <c r="C58" s="244"/>
      <c r="D58" s="357"/>
      <c r="E58" s="13"/>
      <c r="F58" s="14"/>
      <c r="G58" s="15"/>
      <c r="I58" s="358"/>
      <c r="J58" s="346"/>
      <c r="K58" s="325"/>
      <c r="L58" s="239"/>
      <c r="M58" s="346"/>
      <c r="N58" s="325"/>
      <c r="O58" s="338"/>
    </row>
    <row r="59" spans="1:15" s="16" customFormat="1" ht="11.1" customHeight="1">
      <c r="A59" s="385"/>
      <c r="B59" s="386"/>
      <c r="C59" s="244"/>
      <c r="D59" s="357"/>
      <c r="E59" s="13"/>
      <c r="F59" s="14"/>
      <c r="G59" s="15"/>
      <c r="I59" s="358"/>
      <c r="J59" s="402"/>
      <c r="K59" s="24"/>
      <c r="L59" s="2"/>
      <c r="M59" s="403"/>
      <c r="N59" s="24"/>
      <c r="O59" s="334"/>
    </row>
    <row r="60" spans="1:15" s="16" customFormat="1" ht="11.1" customHeight="1">
      <c r="A60" s="387"/>
      <c r="B60" s="388"/>
      <c r="C60" s="245"/>
      <c r="D60" s="359"/>
      <c r="E60" s="390"/>
      <c r="F60" s="17"/>
      <c r="G60" s="18"/>
      <c r="H60" s="19"/>
      <c r="I60" s="360"/>
      <c r="J60" s="348"/>
      <c r="K60" s="22"/>
      <c r="L60" s="329"/>
      <c r="M60" s="240"/>
      <c r="N60" s="22"/>
      <c r="O60" s="340"/>
    </row>
    <row r="61" spans="1:15" s="16" customFormat="1" ht="11.1" customHeight="1">
      <c r="A61" s="11"/>
      <c r="B61" s="12"/>
      <c r="C61" s="244"/>
      <c r="D61" s="357"/>
      <c r="E61" s="13"/>
      <c r="F61" s="14"/>
      <c r="G61" s="15"/>
      <c r="I61" s="358"/>
      <c r="J61" s="346"/>
      <c r="K61" s="325"/>
      <c r="L61" s="239"/>
      <c r="M61" s="346"/>
      <c r="N61" s="325"/>
      <c r="O61" s="338"/>
    </row>
    <row r="62" spans="1:15" s="16" customFormat="1" ht="11.1" customHeight="1">
      <c r="A62" s="385"/>
      <c r="B62" s="386"/>
      <c r="C62" s="244"/>
      <c r="D62" s="357"/>
      <c r="E62" s="13"/>
      <c r="F62" s="14"/>
      <c r="G62" s="15"/>
      <c r="I62" s="358"/>
      <c r="J62" s="402"/>
      <c r="K62" s="24"/>
      <c r="L62" s="2"/>
      <c r="M62" s="403"/>
      <c r="N62" s="24"/>
      <c r="O62" s="334"/>
    </row>
    <row r="63" spans="1:15" s="16" customFormat="1" ht="11.1" customHeight="1">
      <c r="A63" s="387"/>
      <c r="B63" s="388"/>
      <c r="C63" s="245"/>
      <c r="D63" s="359"/>
      <c r="E63" s="390"/>
      <c r="F63" s="17"/>
      <c r="G63" s="18"/>
      <c r="H63" s="19"/>
      <c r="I63" s="360"/>
      <c r="J63" s="348"/>
      <c r="K63" s="22"/>
      <c r="L63" s="329"/>
      <c r="M63" s="240"/>
      <c r="N63" s="22"/>
      <c r="O63" s="340"/>
    </row>
    <row r="64" spans="1:15" s="16" customFormat="1" ht="11.1" customHeight="1">
      <c r="A64" s="11"/>
      <c r="B64" s="12"/>
      <c r="C64" s="244"/>
      <c r="D64" s="357"/>
      <c r="E64" s="13"/>
      <c r="F64" s="14"/>
      <c r="G64" s="15"/>
      <c r="I64" s="358"/>
      <c r="J64" s="346"/>
      <c r="K64" s="325"/>
      <c r="L64" s="239"/>
      <c r="M64" s="346"/>
      <c r="N64" s="325"/>
      <c r="O64" s="338"/>
    </row>
    <row r="65" spans="1:15" s="16" customFormat="1" ht="11.1" customHeight="1">
      <c r="A65" s="385"/>
      <c r="B65" s="386"/>
      <c r="C65" s="244"/>
      <c r="D65" s="357"/>
      <c r="E65" s="13"/>
      <c r="F65" s="14"/>
      <c r="G65" s="15"/>
      <c r="I65" s="358"/>
      <c r="J65" s="402"/>
      <c r="K65" s="24"/>
      <c r="L65" s="2"/>
      <c r="M65" s="403"/>
      <c r="N65" s="24"/>
      <c r="O65" s="334"/>
    </row>
    <row r="66" spans="1:15" s="16" customFormat="1" ht="11.1" customHeight="1">
      <c r="A66" s="387"/>
      <c r="B66" s="388"/>
      <c r="C66" s="245"/>
      <c r="D66" s="359"/>
      <c r="E66" s="390"/>
      <c r="F66" s="17"/>
      <c r="G66" s="18"/>
      <c r="H66" s="19"/>
      <c r="I66" s="360"/>
      <c r="J66" s="348"/>
      <c r="K66" s="22"/>
      <c r="L66" s="329"/>
      <c r="M66" s="240"/>
      <c r="N66" s="22"/>
      <c r="O66" s="340"/>
    </row>
    <row r="67" spans="1:15" s="16" customFormat="1" ht="11.1" customHeight="1">
      <c r="A67" s="11"/>
      <c r="B67" s="12"/>
      <c r="C67" s="244"/>
      <c r="D67" s="357"/>
      <c r="E67" s="13"/>
      <c r="F67" s="14"/>
      <c r="G67" s="15"/>
      <c r="I67" s="358"/>
      <c r="J67" s="346"/>
      <c r="K67" s="325"/>
      <c r="L67" s="239"/>
      <c r="M67" s="346"/>
      <c r="N67" s="325"/>
      <c r="O67" s="338"/>
    </row>
    <row r="68" spans="1:15" s="16" customFormat="1" ht="11.1" customHeight="1">
      <c r="A68" s="385"/>
      <c r="B68" s="386"/>
      <c r="C68" s="244"/>
      <c r="D68" s="357"/>
      <c r="E68" s="13"/>
      <c r="F68" s="14"/>
      <c r="G68" s="15"/>
      <c r="I68" s="358"/>
      <c r="J68" s="402"/>
      <c r="K68" s="24"/>
      <c r="L68" s="2"/>
      <c r="M68" s="403"/>
      <c r="N68" s="24"/>
      <c r="O68" s="334"/>
    </row>
    <row r="69" spans="1:15" s="16" customFormat="1" ht="11.1" customHeight="1">
      <c r="A69" s="387"/>
      <c r="B69" s="388"/>
      <c r="C69" s="245"/>
      <c r="D69" s="359"/>
      <c r="E69" s="390"/>
      <c r="F69" s="17"/>
      <c r="G69" s="18"/>
      <c r="H69" s="19"/>
      <c r="I69" s="360"/>
      <c r="J69" s="348"/>
      <c r="K69" s="22"/>
      <c r="L69" s="329"/>
      <c r="M69" s="240"/>
      <c r="N69" s="22"/>
      <c r="O69" s="340"/>
    </row>
    <row r="70" spans="1:15" s="16" customFormat="1" ht="11.1" customHeight="1">
      <c r="A70" s="11"/>
      <c r="B70" s="12"/>
      <c r="C70" s="244"/>
      <c r="D70" s="357"/>
      <c r="E70" s="13"/>
      <c r="F70" s="14"/>
      <c r="G70" s="15"/>
      <c r="I70" s="358"/>
      <c r="J70" s="346"/>
      <c r="K70" s="325"/>
      <c r="L70" s="239"/>
      <c r="M70" s="346"/>
      <c r="N70" s="325"/>
      <c r="O70" s="338"/>
    </row>
    <row r="71" spans="1:15" s="16" customFormat="1" ht="11.1" customHeight="1">
      <c r="A71" s="385"/>
      <c r="B71" s="386"/>
      <c r="C71" s="244"/>
      <c r="D71" s="357"/>
      <c r="E71" s="13"/>
      <c r="F71" s="14"/>
      <c r="G71" s="15"/>
      <c r="I71" s="358"/>
      <c r="J71" s="402"/>
      <c r="K71" s="24"/>
      <c r="L71" s="2"/>
      <c r="M71" s="403"/>
      <c r="N71" s="24"/>
      <c r="O71" s="334"/>
    </row>
    <row r="72" spans="1:15" s="16" customFormat="1" ht="11.1" customHeight="1">
      <c r="A72" s="387"/>
      <c r="B72" s="388"/>
      <c r="C72" s="245"/>
      <c r="D72" s="359"/>
      <c r="E72" s="390"/>
      <c r="F72" s="17"/>
      <c r="G72" s="18"/>
      <c r="H72" s="19"/>
      <c r="I72" s="360"/>
      <c r="J72" s="348"/>
      <c r="K72" s="22"/>
      <c r="L72" s="329"/>
      <c r="M72" s="240"/>
      <c r="N72" s="22"/>
      <c r="O72" s="340"/>
    </row>
    <row r="73" spans="1:15" s="16" customFormat="1" ht="11.1" customHeight="1">
      <c r="A73" s="11"/>
      <c r="B73" s="12"/>
      <c r="C73" s="244"/>
      <c r="D73" s="357"/>
      <c r="E73" s="13"/>
      <c r="F73" s="14"/>
      <c r="G73" s="15"/>
      <c r="I73" s="358"/>
      <c r="J73" s="346"/>
      <c r="K73" s="325"/>
      <c r="L73" s="239"/>
      <c r="M73" s="346"/>
      <c r="N73" s="325"/>
      <c r="O73" s="338"/>
    </row>
    <row r="74" spans="1:15" s="16" customFormat="1" ht="11.1" customHeight="1">
      <c r="A74" s="385"/>
      <c r="B74" s="386"/>
      <c r="C74" s="244"/>
      <c r="D74" s="357"/>
      <c r="E74" s="13"/>
      <c r="F74" s="14"/>
      <c r="G74" s="15"/>
      <c r="I74" s="358"/>
      <c r="J74" s="402"/>
      <c r="K74" s="24"/>
      <c r="L74" s="2"/>
      <c r="M74" s="403"/>
      <c r="N74" s="24"/>
      <c r="O74" s="334"/>
    </row>
    <row r="75" spans="1:15" s="16" customFormat="1" ht="11.1" customHeight="1">
      <c r="A75" s="387"/>
      <c r="B75" s="388"/>
      <c r="C75" s="245"/>
      <c r="D75" s="359"/>
      <c r="E75" s="390"/>
      <c r="F75" s="17"/>
      <c r="G75" s="18"/>
      <c r="H75" s="19"/>
      <c r="I75" s="360"/>
      <c r="J75" s="348"/>
      <c r="K75" s="22"/>
      <c r="L75" s="329"/>
      <c r="M75" s="240"/>
      <c r="N75" s="22"/>
      <c r="O75" s="340"/>
    </row>
    <row r="76" spans="1:15" s="16" customFormat="1" ht="11.1" customHeight="1">
      <c r="A76" s="11"/>
      <c r="B76" s="12"/>
      <c r="C76" s="244"/>
      <c r="D76" s="357"/>
      <c r="E76" s="13"/>
      <c r="F76" s="14"/>
      <c r="G76" s="15"/>
      <c r="I76" s="358"/>
      <c r="J76" s="346"/>
      <c r="K76" s="325"/>
      <c r="L76" s="239"/>
      <c r="M76" s="346"/>
      <c r="N76" s="325"/>
      <c r="O76" s="338"/>
    </row>
    <row r="77" spans="1:15" s="16" customFormat="1" ht="11.1" customHeight="1">
      <c r="A77" s="385"/>
      <c r="B77" s="386"/>
      <c r="C77" s="244"/>
      <c r="D77" s="357"/>
      <c r="E77" s="13"/>
      <c r="F77" s="14"/>
      <c r="G77" s="15"/>
      <c r="I77" s="358"/>
      <c r="J77" s="402"/>
      <c r="K77" s="24"/>
      <c r="L77" s="2"/>
      <c r="M77" s="403"/>
      <c r="N77" s="24"/>
      <c r="O77" s="334"/>
    </row>
    <row r="78" spans="1:15" s="16" customFormat="1" ht="11.1" customHeight="1">
      <c r="A78" s="387"/>
      <c r="B78" s="388"/>
      <c r="C78" s="245"/>
      <c r="D78" s="359"/>
      <c r="E78" s="390"/>
      <c r="F78" s="17"/>
      <c r="G78" s="18"/>
      <c r="H78" s="19"/>
      <c r="I78" s="360"/>
      <c r="J78" s="348"/>
      <c r="K78" s="22"/>
      <c r="L78" s="329"/>
      <c r="M78" s="240"/>
      <c r="N78" s="22"/>
      <c r="O78" s="340"/>
    </row>
    <row r="79" spans="1:15" s="16" customFormat="1" ht="11.1" customHeight="1">
      <c r="A79" s="11"/>
      <c r="B79" s="12"/>
      <c r="C79" s="244"/>
      <c r="D79" s="357"/>
      <c r="E79" s="13"/>
      <c r="F79" s="14"/>
      <c r="G79" s="15"/>
      <c r="I79" s="358"/>
      <c r="J79" s="346"/>
      <c r="K79" s="325"/>
      <c r="L79" s="239"/>
      <c r="M79" s="346"/>
      <c r="N79" s="325"/>
      <c r="O79" s="338"/>
    </row>
    <row r="80" spans="1:15" s="16" customFormat="1" ht="11.1" customHeight="1">
      <c r="A80" s="385"/>
      <c r="B80" s="386"/>
      <c r="C80" s="244"/>
      <c r="D80" s="357"/>
      <c r="E80" s="13"/>
      <c r="F80" s="14"/>
      <c r="G80" s="15"/>
      <c r="I80" s="358"/>
      <c r="J80" s="402"/>
      <c r="K80" s="24"/>
      <c r="L80" s="2"/>
      <c r="M80" s="403"/>
      <c r="N80" s="24"/>
      <c r="O80" s="334"/>
    </row>
    <row r="81" spans="1:15" s="16" customFormat="1" ht="11.1" customHeight="1">
      <c r="A81" s="387"/>
      <c r="B81" s="388"/>
      <c r="C81" s="245"/>
      <c r="D81" s="359"/>
      <c r="E81" s="390"/>
      <c r="F81" s="17"/>
      <c r="G81" s="18"/>
      <c r="H81" s="19"/>
      <c r="I81" s="360"/>
      <c r="J81" s="348"/>
      <c r="K81" s="22"/>
      <c r="L81" s="329"/>
      <c r="M81" s="240"/>
      <c r="N81" s="22"/>
      <c r="O81" s="340"/>
    </row>
    <row r="82" spans="1:15" s="16" customFormat="1" ht="11.1" customHeight="1">
      <c r="A82" s="11"/>
      <c r="B82" s="12"/>
      <c r="C82" s="244"/>
      <c r="D82" s="357"/>
      <c r="E82" s="13"/>
      <c r="F82" s="14"/>
      <c r="G82" s="15"/>
      <c r="I82" s="358"/>
      <c r="J82" s="346"/>
      <c r="K82" s="325"/>
      <c r="L82" s="239"/>
      <c r="M82" s="346"/>
      <c r="N82" s="325"/>
      <c r="O82" s="338"/>
    </row>
    <row r="83" spans="1:15" s="16" customFormat="1" ht="11.1" customHeight="1">
      <c r="A83" s="385"/>
      <c r="B83" s="386"/>
      <c r="C83" s="244"/>
      <c r="D83" s="357"/>
      <c r="E83" s="13"/>
      <c r="F83" s="14"/>
      <c r="G83" s="15"/>
      <c r="I83" s="358"/>
      <c r="J83" s="402"/>
      <c r="K83" s="24"/>
      <c r="L83" s="2"/>
      <c r="M83" s="403"/>
      <c r="N83" s="24"/>
      <c r="O83" s="334"/>
    </row>
    <row r="84" spans="1:15" s="16" customFormat="1" ht="11.1" customHeight="1">
      <c r="A84" s="387"/>
      <c r="B84" s="388"/>
      <c r="C84" s="245"/>
      <c r="D84" s="359"/>
      <c r="E84" s="390"/>
      <c r="F84" s="17"/>
      <c r="G84" s="18"/>
      <c r="H84" s="19"/>
      <c r="I84" s="360"/>
      <c r="J84" s="348"/>
      <c r="K84" s="22"/>
      <c r="L84" s="329"/>
      <c r="M84" s="240"/>
      <c r="N84" s="22"/>
      <c r="O84" s="340"/>
    </row>
    <row r="85" spans="1:15" s="16" customFormat="1" ht="11.1" customHeight="1">
      <c r="A85" s="11"/>
      <c r="B85" s="12"/>
      <c r="C85" s="244"/>
      <c r="D85" s="357"/>
      <c r="E85" s="13"/>
      <c r="F85" s="14"/>
      <c r="G85" s="15"/>
      <c r="I85" s="358"/>
      <c r="J85" s="346"/>
      <c r="K85" s="325"/>
      <c r="L85" s="239"/>
      <c r="M85" s="346"/>
      <c r="N85" s="325"/>
      <c r="O85" s="338"/>
    </row>
    <row r="86" spans="1:15" s="16" customFormat="1" ht="11.1" customHeight="1">
      <c r="A86" s="385"/>
      <c r="B86" s="386"/>
      <c r="C86" s="244"/>
      <c r="D86" s="357"/>
      <c r="E86" s="13"/>
      <c r="F86" s="14"/>
      <c r="G86" s="15"/>
      <c r="I86" s="358"/>
      <c r="J86" s="402"/>
      <c r="K86" s="24"/>
      <c r="L86" s="2"/>
      <c r="M86" s="403"/>
      <c r="N86" s="24"/>
      <c r="O86" s="334"/>
    </row>
    <row r="87" spans="1:15" s="16" customFormat="1" ht="11.1" customHeight="1">
      <c r="A87" s="387"/>
      <c r="B87" s="388"/>
      <c r="C87" s="245"/>
      <c r="D87" s="359"/>
      <c r="E87" s="419"/>
      <c r="F87" s="17"/>
      <c r="G87" s="18"/>
      <c r="H87" s="19"/>
      <c r="I87" s="360"/>
      <c r="J87" s="348"/>
      <c r="K87" s="22"/>
      <c r="L87" s="329"/>
      <c r="M87" s="240"/>
      <c r="N87" s="22"/>
      <c r="O87" s="340"/>
    </row>
    <row r="88" spans="1:15" s="16" customFormat="1" ht="11.1" customHeight="1">
      <c r="A88" s="302"/>
      <c r="B88" s="23"/>
      <c r="C88" s="246"/>
      <c r="D88" s="361"/>
      <c r="E88" s="24"/>
      <c r="F88" s="20"/>
      <c r="G88" s="21"/>
      <c r="H88" s="25"/>
      <c r="I88" s="362"/>
      <c r="J88" s="347"/>
      <c r="K88" s="24"/>
      <c r="L88" s="2"/>
      <c r="M88" s="236"/>
      <c r="N88" s="235"/>
      <c r="O88" s="334"/>
    </row>
    <row r="89" spans="1:15" s="16" customFormat="1" ht="11.1" customHeight="1">
      <c r="A89" s="69"/>
      <c r="B89" s="26"/>
      <c r="C89" s="246"/>
      <c r="D89" s="361"/>
      <c r="E89" s="24"/>
      <c r="F89" s="20"/>
      <c r="G89" s="21"/>
      <c r="H89" s="2"/>
      <c r="I89" s="362"/>
      <c r="J89" s="347"/>
      <c r="K89" s="24"/>
      <c r="L89" s="249"/>
      <c r="M89" s="236"/>
      <c r="N89" s="235"/>
      <c r="O89" s="349"/>
    </row>
    <row r="90" spans="1:15" s="16" customFormat="1" ht="11.1" customHeight="1">
      <c r="A90" s="61"/>
      <c r="B90" s="27"/>
      <c r="C90" s="247"/>
      <c r="D90" s="363"/>
      <c r="E90" s="351"/>
      <c r="F90" s="364"/>
      <c r="G90" s="324"/>
      <c r="H90" s="352"/>
      <c r="I90" s="365"/>
      <c r="J90" s="350"/>
      <c r="K90" s="351"/>
      <c r="L90" s="352"/>
      <c r="M90" s="353"/>
      <c r="N90" s="354"/>
      <c r="O90" s="355"/>
    </row>
  </sheetData>
  <mergeCells count="8">
    <mergeCell ref="A2:O2"/>
    <mergeCell ref="A4:A6"/>
    <mergeCell ref="B4:B6"/>
    <mergeCell ref="C4:C6"/>
    <mergeCell ref="D4:I5"/>
    <mergeCell ref="J4:L5"/>
    <mergeCell ref="M4:O5"/>
    <mergeCell ref="H6:I6"/>
  </mergeCells>
  <phoneticPr fontId="15"/>
  <printOptions horizontalCentered="1" verticalCentered="1"/>
  <pageMargins left="0" right="0" top="0.59055118110236227" bottom="0" header="0" footer="0"/>
  <headerFooter alignWithMargins="0"/>
  <rowBreaks count="1" manualBreakCount="1">
    <brk id="51" max="14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B99C4-F824-4964-A37A-23B16DE3F98B}">
  <sheetPr>
    <tabColor indexed="42"/>
  </sheetPr>
  <dimension ref="A1:O132"/>
  <sheetViews>
    <sheetView showZeros="0" view="pageBreakPreview" zoomScale="70" zoomScaleNormal="100" zoomScaleSheetLayoutView="70" workbookViewId="0">
      <selection sqref="A1:XFD1048576"/>
    </sheetView>
  </sheetViews>
  <sheetFormatPr defaultColWidth="8.796875" defaultRowHeight="17.25"/>
  <cols>
    <col min="1" max="1" width="3.69921875" style="28" customWidth="1"/>
    <col min="2" max="2" width="20.69921875" style="28" customWidth="1"/>
    <col min="3" max="3" width="19.69921875" style="248" customWidth="1"/>
    <col min="4" max="4" width="4.69921875" style="29" customWidth="1"/>
    <col min="5" max="5" width="3.19921875" style="28" customWidth="1"/>
    <col min="6" max="6" width="6.69921875" style="28" customWidth="1"/>
    <col min="7" max="7" width="8.69921875" style="28" customWidth="1"/>
    <col min="8" max="8" width="9.69921875" style="28" customWidth="1"/>
    <col min="9" max="9" width="4.296875" style="28" customWidth="1"/>
    <col min="10" max="10" width="4.69921875" style="28" customWidth="1"/>
    <col min="11" max="11" width="3.19921875" style="40" customWidth="1"/>
    <col min="12" max="12" width="8.69921875" style="28" customWidth="1"/>
    <col min="13" max="13" width="4.69921875" style="28" customWidth="1"/>
    <col min="14" max="14" width="3.19921875" style="28" customWidth="1"/>
    <col min="15" max="15" width="8.69921875" style="28" customWidth="1"/>
    <col min="16" max="16384" width="8.796875" style="28"/>
  </cols>
  <sheetData>
    <row r="1" spans="1:15" s="3" customFormat="1" ht="13.5">
      <c r="A1" s="1"/>
      <c r="B1" s="2"/>
      <c r="C1" s="243"/>
      <c r="D1" s="4"/>
      <c r="E1" s="5"/>
      <c r="F1" s="6"/>
      <c r="G1" s="7"/>
      <c r="H1" s="8"/>
      <c r="I1" s="9"/>
      <c r="K1" s="5"/>
      <c r="N1" s="8" t="s">
        <v>579</v>
      </c>
      <c r="O1" s="5">
        <v>1</v>
      </c>
    </row>
    <row r="2" spans="1:15" s="10" customFormat="1" ht="30" customHeight="1">
      <c r="A2" s="523" t="s">
        <v>1219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5"/>
    </row>
    <row r="3" spans="1:15" s="10" customFormat="1" ht="13.5" customHeight="1">
      <c r="A3" s="281"/>
      <c r="B3" s="30" t="s">
        <v>1217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3"/>
    </row>
    <row r="4" spans="1:15" s="10" customFormat="1" ht="15.95" customHeight="1">
      <c r="A4" s="536" t="s">
        <v>6</v>
      </c>
      <c r="B4" s="539" t="s">
        <v>33</v>
      </c>
      <c r="C4" s="547" t="s">
        <v>8</v>
      </c>
      <c r="D4" s="526" t="s">
        <v>1213</v>
      </c>
      <c r="E4" s="550"/>
      <c r="F4" s="550"/>
      <c r="G4" s="550"/>
      <c r="H4" s="550"/>
      <c r="I4" s="551"/>
      <c r="J4" s="526" t="s">
        <v>1214</v>
      </c>
      <c r="K4" s="550"/>
      <c r="L4" s="555"/>
      <c r="M4" s="534" t="s">
        <v>1215</v>
      </c>
      <c r="N4" s="550"/>
      <c r="O4" s="551"/>
    </row>
    <row r="5" spans="1:15" s="10" customFormat="1" ht="15.95" customHeight="1">
      <c r="A5" s="537"/>
      <c r="B5" s="540"/>
      <c r="C5" s="548"/>
      <c r="D5" s="552"/>
      <c r="E5" s="553"/>
      <c r="F5" s="553"/>
      <c r="G5" s="553"/>
      <c r="H5" s="553"/>
      <c r="I5" s="554"/>
      <c r="J5" s="552"/>
      <c r="K5" s="553"/>
      <c r="L5" s="556"/>
      <c r="M5" s="557"/>
      <c r="N5" s="553"/>
      <c r="O5" s="554"/>
    </row>
    <row r="6" spans="1:15" s="3" customFormat="1" ht="15.95" customHeight="1">
      <c r="A6" s="538"/>
      <c r="B6" s="541"/>
      <c r="C6" s="549"/>
      <c r="D6" s="356" t="s">
        <v>4</v>
      </c>
      <c r="E6" s="304" t="s">
        <v>5</v>
      </c>
      <c r="F6" s="305"/>
      <c r="G6" s="306"/>
      <c r="H6" s="545"/>
      <c r="I6" s="546"/>
      <c r="J6" s="341" t="s">
        <v>4</v>
      </c>
      <c r="K6" s="304" t="s">
        <v>5</v>
      </c>
      <c r="L6" s="307"/>
      <c r="M6" s="308" t="s">
        <v>4</v>
      </c>
      <c r="N6" s="304" t="s">
        <v>5</v>
      </c>
      <c r="O6" s="342"/>
    </row>
    <row r="7" spans="1:15" s="16" customFormat="1" ht="11.1" customHeight="1">
      <c r="A7" s="11"/>
      <c r="B7" s="12"/>
      <c r="C7" s="244"/>
      <c r="D7" s="357"/>
      <c r="E7" s="13"/>
      <c r="F7" s="14"/>
      <c r="G7" s="15"/>
      <c r="I7" s="358"/>
      <c r="J7" s="343"/>
      <c r="K7" s="13"/>
      <c r="M7" s="234"/>
      <c r="N7" s="12"/>
      <c r="O7" s="344"/>
    </row>
    <row r="8" spans="1:15" s="16" customFormat="1" ht="11.1" customHeight="1">
      <c r="A8" s="385"/>
      <c r="B8" s="386"/>
      <c r="C8" s="244"/>
      <c r="D8" s="357"/>
      <c r="E8" s="13"/>
      <c r="F8" s="14"/>
      <c r="G8" s="15"/>
      <c r="I8" s="358"/>
      <c r="J8" s="343"/>
      <c r="K8" s="13"/>
      <c r="M8" s="234"/>
      <c r="N8" s="12"/>
      <c r="O8" s="344"/>
    </row>
    <row r="9" spans="1:15" s="16" customFormat="1" ht="11.1" customHeight="1">
      <c r="A9" s="387" t="s">
        <v>1122</v>
      </c>
      <c r="B9" s="388" t="s">
        <v>597</v>
      </c>
      <c r="C9" s="245"/>
      <c r="D9" s="359"/>
      <c r="E9" s="390"/>
      <c r="F9" s="17"/>
      <c r="G9" s="18"/>
      <c r="H9" s="19"/>
      <c r="I9" s="360"/>
      <c r="J9" s="343"/>
      <c r="K9" s="13"/>
      <c r="M9" s="234"/>
      <c r="N9" s="12"/>
      <c r="O9" s="344"/>
    </row>
    <row r="10" spans="1:15" s="16" customFormat="1" ht="11.1" customHeight="1">
      <c r="A10" s="11"/>
      <c r="B10" s="12"/>
      <c r="C10" s="244"/>
      <c r="D10" s="357"/>
      <c r="E10" s="13"/>
      <c r="F10" s="14"/>
      <c r="G10" s="15"/>
      <c r="I10" s="358"/>
      <c r="J10" s="337"/>
      <c r="K10" s="325"/>
      <c r="L10" s="239"/>
      <c r="M10" s="237"/>
      <c r="N10" s="251"/>
      <c r="O10" s="338"/>
    </row>
    <row r="11" spans="1:15" s="16" customFormat="1" ht="11.1" customHeight="1">
      <c r="A11" s="385"/>
      <c r="B11" s="386"/>
      <c r="C11" s="244"/>
      <c r="D11" s="357"/>
      <c r="E11" s="13"/>
      <c r="F11" s="14"/>
      <c r="G11" s="15"/>
      <c r="I11" s="358"/>
      <c r="J11" s="333"/>
      <c r="K11" s="24"/>
      <c r="L11" s="2"/>
      <c r="M11" s="236"/>
      <c r="N11" s="24"/>
      <c r="O11" s="334"/>
    </row>
    <row r="12" spans="1:15" s="16" customFormat="1" ht="11.1" customHeight="1">
      <c r="A12" s="387"/>
      <c r="B12" s="388" t="s">
        <v>747</v>
      </c>
      <c r="C12" s="245"/>
      <c r="D12" s="389"/>
      <c r="E12" s="390"/>
      <c r="F12" s="17"/>
      <c r="G12" s="18"/>
      <c r="H12" s="19"/>
      <c r="I12" s="360"/>
      <c r="J12" s="339"/>
      <c r="K12" s="22"/>
      <c r="L12" s="329"/>
      <c r="M12" s="330"/>
      <c r="N12" s="328"/>
      <c r="O12" s="340"/>
    </row>
    <row r="13" spans="1:15" s="16" customFormat="1" ht="11.1" customHeight="1">
      <c r="A13" s="11"/>
      <c r="B13" s="12"/>
      <c r="C13" s="244"/>
      <c r="D13" s="357"/>
      <c r="E13" s="13"/>
      <c r="F13" s="14"/>
      <c r="G13" s="15"/>
      <c r="I13" s="358"/>
      <c r="J13" s="337"/>
      <c r="K13" s="325"/>
      <c r="L13" s="239"/>
      <c r="M13" s="237"/>
      <c r="N13" s="325"/>
      <c r="O13" s="338"/>
    </row>
    <row r="14" spans="1:15" s="16" customFormat="1" ht="11.1" customHeight="1">
      <c r="A14" s="385"/>
      <c r="B14" s="386"/>
      <c r="C14" s="244"/>
      <c r="D14" s="357"/>
      <c r="E14" s="13"/>
      <c r="F14" s="14"/>
      <c r="G14" s="15"/>
      <c r="I14" s="358"/>
      <c r="J14" s="333"/>
      <c r="K14" s="24"/>
      <c r="L14" s="2"/>
      <c r="M14" s="236"/>
      <c r="N14" s="24"/>
      <c r="O14" s="334"/>
    </row>
    <row r="15" spans="1:15" s="16" customFormat="1" ht="11.1" customHeight="1">
      <c r="A15" s="387"/>
      <c r="B15" s="388" t="s">
        <v>748</v>
      </c>
      <c r="C15" s="245" t="s">
        <v>749</v>
      </c>
      <c r="D15" s="389">
        <v>325</v>
      </c>
      <c r="E15" s="390" t="s">
        <v>2</v>
      </c>
      <c r="F15" s="17"/>
      <c r="G15" s="18"/>
      <c r="H15" s="19"/>
      <c r="I15" s="360"/>
      <c r="J15" s="339">
        <v>182</v>
      </c>
      <c r="K15" s="22" t="s">
        <v>1220</v>
      </c>
      <c r="L15" s="329"/>
      <c r="M15" s="330">
        <v>143</v>
      </c>
      <c r="N15" s="22" t="s">
        <v>1220</v>
      </c>
      <c r="O15" s="340"/>
    </row>
    <row r="16" spans="1:15" s="16" customFormat="1" ht="11.1" customHeight="1">
      <c r="A16" s="11"/>
      <c r="B16" s="12"/>
      <c r="C16" s="244"/>
      <c r="D16" s="357"/>
      <c r="E16" s="13"/>
      <c r="F16" s="14"/>
      <c r="G16" s="15"/>
      <c r="I16" s="358"/>
      <c r="J16" s="333"/>
      <c r="K16" s="325"/>
      <c r="L16" s="239"/>
      <c r="M16" s="236"/>
      <c r="N16" s="325"/>
      <c r="O16" s="338"/>
    </row>
    <row r="17" spans="1:15" s="16" customFormat="1" ht="11.1" customHeight="1">
      <c r="A17" s="385"/>
      <c r="B17" s="386"/>
      <c r="C17" s="244"/>
      <c r="D17" s="357"/>
      <c r="E17" s="13"/>
      <c r="F17" s="14"/>
      <c r="G17" s="15"/>
      <c r="I17" s="358"/>
      <c r="J17" s="333"/>
      <c r="K17" s="24"/>
      <c r="L17" s="2"/>
      <c r="M17" s="236"/>
      <c r="N17" s="24"/>
      <c r="O17" s="334"/>
    </row>
    <row r="18" spans="1:15" s="16" customFormat="1" ht="11.1" customHeight="1">
      <c r="A18" s="387"/>
      <c r="B18" s="388" t="s">
        <v>748</v>
      </c>
      <c r="C18" s="245" t="s">
        <v>769</v>
      </c>
      <c r="D18" s="389">
        <v>3</v>
      </c>
      <c r="E18" s="390" t="s">
        <v>2</v>
      </c>
      <c r="F18" s="17"/>
      <c r="G18" s="18"/>
      <c r="H18" s="19"/>
      <c r="I18" s="360"/>
      <c r="J18" s="335"/>
      <c r="K18" s="22"/>
      <c r="L18" s="329"/>
      <c r="M18" s="250">
        <v>3</v>
      </c>
      <c r="N18" s="22" t="s">
        <v>1220</v>
      </c>
      <c r="O18" s="340"/>
    </row>
    <row r="19" spans="1:15" s="16" customFormat="1" ht="11.1" customHeight="1">
      <c r="A19" s="11"/>
      <c r="B19" s="12"/>
      <c r="C19" s="244"/>
      <c r="D19" s="357"/>
      <c r="E19" s="13"/>
      <c r="F19" s="14"/>
      <c r="G19" s="15"/>
      <c r="I19" s="358"/>
      <c r="J19" s="337"/>
      <c r="K19" s="325"/>
      <c r="L19" s="239"/>
      <c r="M19" s="237"/>
      <c r="N19" s="325"/>
      <c r="O19" s="338"/>
    </row>
    <row r="20" spans="1:15" s="16" customFormat="1" ht="11.1" customHeight="1">
      <c r="A20" s="385"/>
      <c r="B20" s="386"/>
      <c r="C20" s="244"/>
      <c r="D20" s="357"/>
      <c r="E20" s="13"/>
      <c r="F20" s="14"/>
      <c r="G20" s="15"/>
      <c r="I20" s="358"/>
      <c r="J20" s="333"/>
      <c r="K20" s="24"/>
      <c r="L20" s="2"/>
      <c r="M20" s="236"/>
      <c r="N20" s="24"/>
      <c r="O20" s="334"/>
    </row>
    <row r="21" spans="1:15" s="16" customFormat="1" ht="11.1" customHeight="1">
      <c r="A21" s="387"/>
      <c r="B21" s="388" t="s">
        <v>748</v>
      </c>
      <c r="C21" s="245" t="s">
        <v>970</v>
      </c>
      <c r="D21" s="389">
        <v>50</v>
      </c>
      <c r="E21" s="390" t="s">
        <v>2</v>
      </c>
      <c r="F21" s="17"/>
      <c r="G21" s="18"/>
      <c r="H21" s="19"/>
      <c r="I21" s="360"/>
      <c r="J21" s="339">
        <v>32</v>
      </c>
      <c r="K21" s="22" t="s">
        <v>1220</v>
      </c>
      <c r="L21" s="329"/>
      <c r="M21" s="330">
        <v>18</v>
      </c>
      <c r="N21" s="22" t="s">
        <v>1220</v>
      </c>
      <c r="O21" s="340"/>
    </row>
    <row r="22" spans="1:15" s="16" customFormat="1" ht="11.1" customHeight="1">
      <c r="A22" s="11"/>
      <c r="B22" s="12"/>
      <c r="C22" s="244"/>
      <c r="D22" s="357"/>
      <c r="E22" s="13"/>
      <c r="F22" s="14"/>
      <c r="G22" s="15"/>
      <c r="I22" s="358"/>
      <c r="J22" s="333"/>
      <c r="K22" s="325"/>
      <c r="L22" s="239"/>
      <c r="M22" s="236"/>
      <c r="N22" s="325"/>
      <c r="O22" s="338"/>
    </row>
    <row r="23" spans="1:15" s="16" customFormat="1" ht="11.1" customHeight="1">
      <c r="A23" s="385"/>
      <c r="B23" s="386"/>
      <c r="C23" s="244"/>
      <c r="D23" s="357"/>
      <c r="E23" s="13"/>
      <c r="F23" s="14"/>
      <c r="G23" s="15"/>
      <c r="I23" s="358"/>
      <c r="J23" s="333"/>
      <c r="K23" s="24"/>
      <c r="L23" s="2"/>
      <c r="M23" s="236"/>
      <c r="N23" s="24"/>
      <c r="O23" s="334"/>
    </row>
    <row r="24" spans="1:15" s="16" customFormat="1" ht="11.1" customHeight="1">
      <c r="A24" s="387"/>
      <c r="B24" s="388" t="s">
        <v>773</v>
      </c>
      <c r="C24" s="245" t="s">
        <v>964</v>
      </c>
      <c r="D24" s="389">
        <v>36</v>
      </c>
      <c r="E24" s="390" t="s">
        <v>2</v>
      </c>
      <c r="F24" s="17"/>
      <c r="G24" s="18"/>
      <c r="H24" s="19"/>
      <c r="I24" s="360"/>
      <c r="J24" s="335">
        <v>36</v>
      </c>
      <c r="K24" s="22" t="s">
        <v>1220</v>
      </c>
      <c r="L24" s="329"/>
      <c r="M24" s="250"/>
      <c r="N24" s="22"/>
      <c r="O24" s="340"/>
    </row>
    <row r="25" spans="1:15" s="16" customFormat="1" ht="11.1" customHeight="1">
      <c r="A25" s="11"/>
      <c r="B25" s="12"/>
      <c r="C25" s="244"/>
      <c r="D25" s="357"/>
      <c r="E25" s="13"/>
      <c r="F25" s="14"/>
      <c r="G25" s="15"/>
      <c r="I25" s="358"/>
      <c r="J25" s="337"/>
      <c r="K25" s="325"/>
      <c r="L25" s="239"/>
      <c r="M25" s="237"/>
      <c r="N25" s="325"/>
      <c r="O25" s="338"/>
    </row>
    <row r="26" spans="1:15" s="16" customFormat="1" ht="11.1" customHeight="1">
      <c r="A26" s="385"/>
      <c r="B26" s="386"/>
      <c r="C26" s="244"/>
      <c r="D26" s="357"/>
      <c r="E26" s="13"/>
      <c r="F26" s="14"/>
      <c r="G26" s="15"/>
      <c r="I26" s="358"/>
      <c r="J26" s="333"/>
      <c r="K26" s="24"/>
      <c r="L26" s="2"/>
      <c r="M26" s="236"/>
      <c r="N26" s="24"/>
      <c r="O26" s="334"/>
    </row>
    <row r="27" spans="1:15" s="16" customFormat="1" ht="11.1" customHeight="1">
      <c r="A27" s="387"/>
      <c r="B27" s="388" t="s">
        <v>778</v>
      </c>
      <c r="C27" s="245"/>
      <c r="D27" s="389">
        <v>0</v>
      </c>
      <c r="E27" s="390"/>
      <c r="F27" s="17"/>
      <c r="G27" s="18"/>
      <c r="H27" s="19"/>
      <c r="I27" s="360"/>
      <c r="J27" s="335"/>
      <c r="K27" s="22"/>
      <c r="L27" s="329"/>
      <c r="M27" s="250"/>
      <c r="N27" s="22"/>
      <c r="O27" s="340"/>
    </row>
    <row r="28" spans="1:15" s="16" customFormat="1" ht="11.1" customHeight="1">
      <c r="A28" s="11"/>
      <c r="B28" s="12"/>
      <c r="C28" s="244"/>
      <c r="D28" s="357"/>
      <c r="E28" s="13"/>
      <c r="F28" s="14"/>
      <c r="G28" s="15"/>
      <c r="I28" s="358"/>
      <c r="J28" s="337"/>
      <c r="K28" s="325"/>
      <c r="L28" s="239"/>
      <c r="M28" s="237"/>
      <c r="N28" s="325"/>
      <c r="O28" s="338"/>
    </row>
    <row r="29" spans="1:15" s="16" customFormat="1" ht="11.1" customHeight="1">
      <c r="A29" s="385"/>
      <c r="B29" s="386"/>
      <c r="C29" s="244"/>
      <c r="D29" s="357"/>
      <c r="E29" s="13"/>
      <c r="F29" s="14"/>
      <c r="G29" s="15"/>
      <c r="I29" s="358"/>
      <c r="J29" s="333"/>
      <c r="K29" s="24"/>
      <c r="L29" s="2"/>
      <c r="M29" s="236"/>
      <c r="N29" s="24"/>
      <c r="O29" s="334"/>
    </row>
    <row r="30" spans="1:15" s="16" customFormat="1" ht="11.1" customHeight="1">
      <c r="A30" s="387"/>
      <c r="B30" s="388" t="s">
        <v>937</v>
      </c>
      <c r="C30" s="245" t="s">
        <v>925</v>
      </c>
      <c r="D30" s="389">
        <v>40</v>
      </c>
      <c r="E30" s="390" t="s">
        <v>2</v>
      </c>
      <c r="F30" s="17"/>
      <c r="G30" s="18"/>
      <c r="H30" s="19"/>
      <c r="I30" s="360"/>
      <c r="J30" s="335">
        <v>31</v>
      </c>
      <c r="K30" s="22" t="s">
        <v>1220</v>
      </c>
      <c r="L30" s="329"/>
      <c r="M30" s="250">
        <v>9</v>
      </c>
      <c r="N30" s="22" t="s">
        <v>1220</v>
      </c>
      <c r="O30" s="340"/>
    </row>
    <row r="31" spans="1:15" s="16" customFormat="1" ht="11.1" customHeight="1">
      <c r="A31" s="11"/>
      <c r="B31" s="12"/>
      <c r="C31" s="244"/>
      <c r="D31" s="357"/>
      <c r="E31" s="13"/>
      <c r="F31" s="14"/>
      <c r="G31" s="15"/>
      <c r="I31" s="358"/>
      <c r="J31" s="337"/>
      <c r="K31" s="325"/>
      <c r="L31" s="239"/>
      <c r="M31" s="237"/>
      <c r="N31" s="325"/>
      <c r="O31" s="338"/>
    </row>
    <row r="32" spans="1:15" s="16" customFormat="1" ht="11.1" customHeight="1">
      <c r="A32" s="385"/>
      <c r="B32" s="386"/>
      <c r="C32" s="244"/>
      <c r="D32" s="357"/>
      <c r="E32" s="13"/>
      <c r="F32" s="14"/>
      <c r="G32" s="15"/>
      <c r="I32" s="358"/>
      <c r="J32" s="333"/>
      <c r="K32" s="24"/>
      <c r="L32" s="2"/>
      <c r="M32" s="236"/>
      <c r="N32" s="24"/>
      <c r="O32" s="334"/>
    </row>
    <row r="33" spans="1:15" s="16" customFormat="1" ht="10.9" customHeight="1">
      <c r="A33" s="387"/>
      <c r="B33" s="388" t="s">
        <v>937</v>
      </c>
      <c r="C33" s="245" t="s">
        <v>926</v>
      </c>
      <c r="D33" s="389">
        <v>90</v>
      </c>
      <c r="E33" s="390" t="s">
        <v>2</v>
      </c>
      <c r="F33" s="17"/>
      <c r="G33" s="18"/>
      <c r="H33" s="19"/>
      <c r="I33" s="360"/>
      <c r="J33" s="335">
        <v>84</v>
      </c>
      <c r="K33" s="22" t="s">
        <v>1220</v>
      </c>
      <c r="L33" s="329"/>
      <c r="M33" s="250">
        <v>6</v>
      </c>
      <c r="N33" s="22" t="s">
        <v>1220</v>
      </c>
      <c r="O33" s="340"/>
    </row>
    <row r="34" spans="1:15" s="16" customFormat="1" ht="10.9" customHeight="1">
      <c r="A34" s="11"/>
      <c r="B34" s="12"/>
      <c r="C34" s="244"/>
      <c r="D34" s="357"/>
      <c r="E34" s="13"/>
      <c r="F34" s="14"/>
      <c r="G34" s="15"/>
      <c r="I34" s="358"/>
      <c r="J34" s="337"/>
      <c r="K34" s="325"/>
      <c r="L34" s="239"/>
      <c r="M34" s="237"/>
      <c r="N34" s="325"/>
      <c r="O34" s="338"/>
    </row>
    <row r="35" spans="1:15" s="16" customFormat="1" ht="10.9" customHeight="1">
      <c r="A35" s="385"/>
      <c r="B35" s="386"/>
      <c r="C35" s="244"/>
      <c r="D35" s="357"/>
      <c r="E35" s="13"/>
      <c r="F35" s="14"/>
      <c r="G35" s="15"/>
      <c r="I35" s="358"/>
      <c r="J35" s="333"/>
      <c r="K35" s="24"/>
      <c r="L35" s="2"/>
      <c r="M35" s="236"/>
      <c r="N35" s="24"/>
      <c r="O35" s="334"/>
    </row>
    <row r="36" spans="1:15" s="16" customFormat="1" ht="10.9" customHeight="1">
      <c r="A36" s="387"/>
      <c r="B36" s="388" t="s">
        <v>937</v>
      </c>
      <c r="C36" s="245" t="s">
        <v>938</v>
      </c>
      <c r="D36" s="389">
        <v>23</v>
      </c>
      <c r="E36" s="390" t="s">
        <v>2</v>
      </c>
      <c r="F36" s="17"/>
      <c r="G36" s="18"/>
      <c r="H36" s="19"/>
      <c r="I36" s="360"/>
      <c r="J36" s="335">
        <v>23</v>
      </c>
      <c r="K36" s="22" t="s">
        <v>1220</v>
      </c>
      <c r="L36" s="329"/>
      <c r="M36" s="250"/>
      <c r="N36" s="22"/>
      <c r="O36" s="340"/>
    </row>
    <row r="37" spans="1:15" s="16" customFormat="1" ht="11.1" customHeight="1">
      <c r="A37" s="11"/>
      <c r="B37" s="12"/>
      <c r="C37" s="244"/>
      <c r="D37" s="357"/>
      <c r="E37" s="13"/>
      <c r="F37" s="14"/>
      <c r="G37" s="15"/>
      <c r="I37" s="358"/>
      <c r="J37" s="337"/>
      <c r="K37" s="325"/>
      <c r="L37" s="239"/>
      <c r="M37" s="237"/>
      <c r="N37" s="325"/>
      <c r="O37" s="338"/>
    </row>
    <row r="38" spans="1:15" s="16" customFormat="1" ht="11.1" customHeight="1">
      <c r="A38" s="385"/>
      <c r="B38" s="386"/>
      <c r="C38" s="244"/>
      <c r="D38" s="357"/>
      <c r="E38" s="13"/>
      <c r="F38" s="14"/>
      <c r="G38" s="15"/>
      <c r="I38" s="358"/>
      <c r="J38" s="333"/>
      <c r="K38" s="24"/>
      <c r="L38" s="2"/>
      <c r="M38" s="236"/>
      <c r="N38" s="24"/>
      <c r="O38" s="334"/>
    </row>
    <row r="39" spans="1:15" s="16" customFormat="1" ht="11.1" customHeight="1">
      <c r="A39" s="387"/>
      <c r="B39" s="388" t="s">
        <v>937</v>
      </c>
      <c r="C39" s="245" t="s">
        <v>939</v>
      </c>
      <c r="D39" s="389">
        <v>3</v>
      </c>
      <c r="E39" s="390" t="s">
        <v>2</v>
      </c>
      <c r="F39" s="17"/>
      <c r="G39" s="18"/>
      <c r="H39" s="19"/>
      <c r="I39" s="360"/>
      <c r="J39" s="335"/>
      <c r="K39" s="22"/>
      <c r="L39" s="329"/>
      <c r="M39" s="250">
        <v>3</v>
      </c>
      <c r="N39" s="22" t="s">
        <v>1220</v>
      </c>
      <c r="O39" s="340"/>
    </row>
    <row r="40" spans="1:15" s="16" customFormat="1" ht="11.1" customHeight="1">
      <c r="A40" s="11"/>
      <c r="B40" s="12"/>
      <c r="C40" s="244"/>
      <c r="D40" s="357"/>
      <c r="E40" s="13"/>
      <c r="F40" s="14"/>
      <c r="G40" s="15"/>
      <c r="I40" s="358"/>
      <c r="J40" s="337"/>
      <c r="K40" s="325"/>
      <c r="L40" s="239"/>
      <c r="M40" s="237"/>
      <c r="N40" s="325"/>
      <c r="O40" s="338"/>
    </row>
    <row r="41" spans="1:15" s="16" customFormat="1" ht="11.1" customHeight="1">
      <c r="A41" s="385"/>
      <c r="B41" s="386"/>
      <c r="C41" s="244"/>
      <c r="D41" s="357"/>
      <c r="E41" s="13"/>
      <c r="F41" s="14"/>
      <c r="G41" s="15"/>
      <c r="I41" s="358"/>
      <c r="J41" s="333"/>
      <c r="K41" s="24"/>
      <c r="L41" s="2"/>
      <c r="M41" s="236"/>
      <c r="N41" s="24"/>
      <c r="O41" s="334"/>
    </row>
    <row r="42" spans="1:15" s="16" customFormat="1" ht="11.1" customHeight="1">
      <c r="A42" s="387"/>
      <c r="B42" s="388" t="s">
        <v>937</v>
      </c>
      <c r="C42" s="245" t="s">
        <v>940</v>
      </c>
      <c r="D42" s="389">
        <v>11</v>
      </c>
      <c r="E42" s="390" t="s">
        <v>2</v>
      </c>
      <c r="F42" s="17"/>
      <c r="G42" s="18"/>
      <c r="H42" s="19"/>
      <c r="I42" s="360"/>
      <c r="J42" s="335"/>
      <c r="K42" s="22"/>
      <c r="L42" s="329"/>
      <c r="M42" s="250">
        <v>11</v>
      </c>
      <c r="N42" s="22" t="s">
        <v>1220</v>
      </c>
      <c r="O42" s="340"/>
    </row>
    <row r="43" spans="1:15" s="16" customFormat="1" ht="11.1" customHeight="1">
      <c r="A43" s="11"/>
      <c r="B43" s="12"/>
      <c r="C43" s="244"/>
      <c r="D43" s="357"/>
      <c r="E43" s="13"/>
      <c r="F43" s="14"/>
      <c r="G43" s="15"/>
      <c r="I43" s="358"/>
      <c r="J43" s="337"/>
      <c r="K43" s="325"/>
      <c r="L43" s="239"/>
      <c r="M43" s="237"/>
      <c r="N43" s="325"/>
      <c r="O43" s="338"/>
    </row>
    <row r="44" spans="1:15" s="16" customFormat="1" ht="11.1" customHeight="1">
      <c r="A44" s="385"/>
      <c r="B44" s="386"/>
      <c r="C44" s="244"/>
      <c r="D44" s="357"/>
      <c r="E44" s="13"/>
      <c r="F44" s="14"/>
      <c r="G44" s="15"/>
      <c r="I44" s="358"/>
      <c r="J44" s="333"/>
      <c r="K44" s="24"/>
      <c r="L44" s="2"/>
      <c r="M44" s="236"/>
      <c r="N44" s="24"/>
      <c r="O44" s="334"/>
    </row>
    <row r="45" spans="1:15" s="16" customFormat="1" ht="11.1" customHeight="1">
      <c r="A45" s="387"/>
      <c r="B45" s="388" t="s">
        <v>937</v>
      </c>
      <c r="C45" s="245" t="s">
        <v>971</v>
      </c>
      <c r="D45" s="389">
        <v>50</v>
      </c>
      <c r="E45" s="390" t="s">
        <v>2</v>
      </c>
      <c r="F45" s="17"/>
      <c r="G45" s="18"/>
      <c r="H45" s="19"/>
      <c r="I45" s="360"/>
      <c r="J45" s="335">
        <v>32</v>
      </c>
      <c r="K45" s="22" t="s">
        <v>1220</v>
      </c>
      <c r="L45" s="329"/>
      <c r="M45" s="250">
        <v>18</v>
      </c>
      <c r="N45" s="22" t="s">
        <v>1220</v>
      </c>
      <c r="O45" s="340"/>
    </row>
    <row r="46" spans="1:15" s="16" customFormat="1" ht="11.1" customHeight="1">
      <c r="A46" s="11"/>
      <c r="B46" s="12"/>
      <c r="C46" s="244"/>
      <c r="D46" s="357"/>
      <c r="E46" s="13"/>
      <c r="F46" s="14"/>
      <c r="G46" s="15"/>
      <c r="I46" s="358"/>
      <c r="J46" s="337"/>
      <c r="K46" s="325"/>
      <c r="L46" s="239"/>
      <c r="M46" s="237"/>
      <c r="N46" s="325"/>
      <c r="O46" s="338"/>
    </row>
    <row r="47" spans="1:15" s="16" customFormat="1" ht="11.1" customHeight="1">
      <c r="A47" s="385"/>
      <c r="B47" s="386"/>
      <c r="C47" s="244"/>
      <c r="D47" s="357"/>
      <c r="E47" s="13"/>
      <c r="F47" s="14"/>
      <c r="G47" s="15"/>
      <c r="I47" s="358"/>
      <c r="J47" s="333"/>
      <c r="K47" s="24"/>
      <c r="L47" s="2"/>
      <c r="M47" s="236"/>
      <c r="N47" s="24"/>
      <c r="O47" s="334"/>
    </row>
    <row r="48" spans="1:15" s="16" customFormat="1" ht="11.1" customHeight="1">
      <c r="A48" s="387"/>
      <c r="B48" s="388" t="s">
        <v>937</v>
      </c>
      <c r="C48" s="245" t="s">
        <v>972</v>
      </c>
      <c r="D48" s="389">
        <v>242</v>
      </c>
      <c r="E48" s="390" t="s">
        <v>2</v>
      </c>
      <c r="F48" s="17"/>
      <c r="G48" s="18"/>
      <c r="H48" s="19"/>
      <c r="I48" s="360"/>
      <c r="J48" s="335">
        <v>104</v>
      </c>
      <c r="K48" s="22" t="s">
        <v>1220</v>
      </c>
      <c r="L48" s="329"/>
      <c r="M48" s="250">
        <v>138</v>
      </c>
      <c r="N48" s="22" t="s">
        <v>1220</v>
      </c>
      <c r="O48" s="340"/>
    </row>
    <row r="49" spans="1:15" s="16" customFormat="1" ht="11.1" customHeight="1">
      <c r="A49" s="11"/>
      <c r="B49" s="12"/>
      <c r="C49" s="244"/>
      <c r="D49" s="357"/>
      <c r="E49" s="13"/>
      <c r="F49" s="14"/>
      <c r="G49" s="15"/>
      <c r="I49" s="358"/>
      <c r="J49" s="337"/>
      <c r="K49" s="325"/>
      <c r="L49" s="239"/>
      <c r="M49" s="237"/>
      <c r="N49" s="325"/>
      <c r="O49" s="338"/>
    </row>
    <row r="50" spans="1:15" s="16" customFormat="1" ht="11.1" customHeight="1">
      <c r="A50" s="385"/>
      <c r="B50" s="386"/>
      <c r="C50" s="244"/>
      <c r="D50" s="357"/>
      <c r="E50" s="13"/>
      <c r="F50" s="14"/>
      <c r="G50" s="15"/>
      <c r="I50" s="358"/>
      <c r="J50" s="333"/>
      <c r="K50" s="24"/>
      <c r="L50" s="2"/>
      <c r="M50" s="236"/>
      <c r="N50" s="24"/>
      <c r="O50" s="334"/>
    </row>
    <row r="51" spans="1:15" s="16" customFormat="1" ht="11.1" customHeight="1">
      <c r="A51" s="387"/>
      <c r="B51" s="388" t="s">
        <v>863</v>
      </c>
      <c r="C51" s="245" t="s">
        <v>925</v>
      </c>
      <c r="D51" s="389">
        <v>284</v>
      </c>
      <c r="E51" s="390" t="s">
        <v>2</v>
      </c>
      <c r="F51" s="17"/>
      <c r="G51" s="18"/>
      <c r="H51" s="19"/>
      <c r="I51" s="360"/>
      <c r="J51" s="335">
        <v>150</v>
      </c>
      <c r="K51" s="22" t="s">
        <v>1220</v>
      </c>
      <c r="L51" s="329"/>
      <c r="M51" s="250">
        <v>134</v>
      </c>
      <c r="N51" s="22" t="s">
        <v>1220</v>
      </c>
      <c r="O51" s="340"/>
    </row>
    <row r="52" spans="1:15" s="16" customFormat="1" ht="11.1" customHeight="1">
      <c r="A52" s="11"/>
      <c r="B52" s="12"/>
      <c r="C52" s="244"/>
      <c r="D52" s="357"/>
      <c r="E52" s="13"/>
      <c r="F52" s="14"/>
      <c r="G52" s="15"/>
      <c r="I52" s="358"/>
      <c r="J52" s="337"/>
      <c r="K52" s="325"/>
      <c r="L52" s="239"/>
      <c r="M52" s="237"/>
      <c r="N52" s="325"/>
      <c r="O52" s="338"/>
    </row>
    <row r="53" spans="1:15" s="16" customFormat="1" ht="11.1" customHeight="1">
      <c r="A53" s="385"/>
      <c r="B53" s="386"/>
      <c r="C53" s="244"/>
      <c r="D53" s="357"/>
      <c r="E53" s="13"/>
      <c r="F53" s="14"/>
      <c r="G53" s="15"/>
      <c r="I53" s="358"/>
      <c r="J53" s="333"/>
      <c r="K53" s="24"/>
      <c r="L53" s="2"/>
      <c r="M53" s="236"/>
      <c r="N53" s="24"/>
      <c r="O53" s="334"/>
    </row>
    <row r="54" spans="1:15" s="16" customFormat="1" ht="11.1" customHeight="1">
      <c r="A54" s="387"/>
      <c r="B54" s="388" t="s">
        <v>863</v>
      </c>
      <c r="C54" s="245" t="s">
        <v>988</v>
      </c>
      <c r="D54" s="389">
        <v>36</v>
      </c>
      <c r="E54" s="390" t="s">
        <v>2</v>
      </c>
      <c r="F54" s="17"/>
      <c r="G54" s="18"/>
      <c r="H54" s="19"/>
      <c r="I54" s="360"/>
      <c r="J54" s="335">
        <v>36</v>
      </c>
      <c r="K54" s="22" t="s">
        <v>1220</v>
      </c>
      <c r="L54" s="329"/>
      <c r="M54" s="250"/>
      <c r="N54" s="22"/>
      <c r="O54" s="340"/>
    </row>
    <row r="55" spans="1:15" s="16" customFormat="1" ht="11.1" customHeight="1">
      <c r="A55" s="11"/>
      <c r="B55" s="12"/>
      <c r="C55" s="244"/>
      <c r="D55" s="357"/>
      <c r="E55" s="13"/>
      <c r="F55" s="14"/>
      <c r="G55" s="15"/>
      <c r="I55" s="358"/>
      <c r="J55" s="337"/>
      <c r="K55" s="325"/>
      <c r="L55" s="239"/>
      <c r="M55" s="237"/>
      <c r="N55" s="325"/>
      <c r="O55" s="338"/>
    </row>
    <row r="56" spans="1:15" s="16" customFormat="1" ht="11.1" customHeight="1">
      <c r="A56" s="385"/>
      <c r="B56" s="386"/>
      <c r="C56" s="244"/>
      <c r="D56" s="357"/>
      <c r="E56" s="13"/>
      <c r="F56" s="14"/>
      <c r="G56" s="15"/>
      <c r="I56" s="358"/>
      <c r="J56" s="333"/>
      <c r="K56" s="24"/>
      <c r="L56" s="2"/>
      <c r="M56" s="236"/>
      <c r="N56" s="24"/>
      <c r="O56" s="334"/>
    </row>
    <row r="57" spans="1:15" s="16" customFormat="1" ht="11.1" customHeight="1">
      <c r="A57" s="387"/>
      <c r="B57" s="388" t="s">
        <v>863</v>
      </c>
      <c r="C57" s="245" t="s">
        <v>926</v>
      </c>
      <c r="D57" s="389">
        <v>620</v>
      </c>
      <c r="E57" s="390" t="s">
        <v>2</v>
      </c>
      <c r="F57" s="17"/>
      <c r="G57" s="18"/>
      <c r="H57" s="19"/>
      <c r="I57" s="360"/>
      <c r="J57" s="335">
        <v>360</v>
      </c>
      <c r="K57" s="22" t="s">
        <v>1220</v>
      </c>
      <c r="L57" s="329"/>
      <c r="M57" s="250">
        <v>260</v>
      </c>
      <c r="N57" s="22" t="s">
        <v>1220</v>
      </c>
      <c r="O57" s="340"/>
    </row>
    <row r="58" spans="1:15" s="16" customFormat="1" ht="11.1" customHeight="1">
      <c r="A58" s="11"/>
      <c r="B58" s="12"/>
      <c r="C58" s="244"/>
      <c r="D58" s="357"/>
      <c r="E58" s="13"/>
      <c r="F58" s="14"/>
      <c r="G58" s="15"/>
      <c r="I58" s="358"/>
      <c r="J58" s="337"/>
      <c r="K58" s="325"/>
      <c r="L58" s="239"/>
      <c r="M58" s="237"/>
      <c r="N58" s="325"/>
      <c r="O58" s="338"/>
    </row>
    <row r="59" spans="1:15" s="16" customFormat="1" ht="11.1" customHeight="1">
      <c r="A59" s="385"/>
      <c r="B59" s="386"/>
      <c r="C59" s="244"/>
      <c r="D59" s="357"/>
      <c r="E59" s="13"/>
      <c r="F59" s="14"/>
      <c r="G59" s="15"/>
      <c r="I59" s="358"/>
      <c r="J59" s="333"/>
      <c r="K59" s="24"/>
      <c r="L59" s="2"/>
      <c r="M59" s="236"/>
      <c r="N59" s="24"/>
      <c r="O59" s="334"/>
    </row>
    <row r="60" spans="1:15" s="16" customFormat="1" ht="11.1" customHeight="1">
      <c r="A60" s="387"/>
      <c r="B60" s="388" t="s">
        <v>713</v>
      </c>
      <c r="C60" s="245"/>
      <c r="D60" s="389"/>
      <c r="E60" s="390"/>
      <c r="F60" s="17"/>
      <c r="G60" s="18"/>
      <c r="H60" s="19"/>
      <c r="I60" s="360"/>
      <c r="J60" s="335"/>
      <c r="K60" s="22"/>
      <c r="L60" s="329"/>
      <c r="M60" s="250"/>
      <c r="N60" s="22"/>
      <c r="O60" s="340"/>
    </row>
    <row r="61" spans="1:15" s="16" customFormat="1" ht="11.1" customHeight="1">
      <c r="A61" s="11"/>
      <c r="B61" s="12"/>
      <c r="C61" s="244"/>
      <c r="D61" s="357"/>
      <c r="E61" s="13"/>
      <c r="F61" s="14"/>
      <c r="G61" s="15"/>
      <c r="I61" s="358"/>
      <c r="J61" s="346" t="s">
        <v>1076</v>
      </c>
      <c r="K61" s="325"/>
      <c r="L61" s="239"/>
      <c r="M61" s="346" t="s">
        <v>1076</v>
      </c>
      <c r="N61" s="325"/>
      <c r="O61" s="338"/>
    </row>
    <row r="62" spans="1:15" s="16" customFormat="1" ht="11.1" customHeight="1">
      <c r="A62" s="385"/>
      <c r="B62" s="386"/>
      <c r="C62" s="244"/>
      <c r="D62" s="357"/>
      <c r="E62" s="13"/>
      <c r="F62" s="14"/>
      <c r="G62" s="15"/>
      <c r="I62" s="358"/>
      <c r="J62" s="402">
        <v>0.54</v>
      </c>
      <c r="K62" s="24"/>
      <c r="L62" s="2"/>
      <c r="M62" s="403">
        <v>0.46</v>
      </c>
      <c r="N62" s="24"/>
      <c r="O62" s="334"/>
    </row>
    <row r="63" spans="1:15" s="16" customFormat="1" ht="11.1" customHeight="1">
      <c r="A63" s="387"/>
      <c r="B63" s="388" t="s">
        <v>973</v>
      </c>
      <c r="C63" s="245" t="s">
        <v>1056</v>
      </c>
      <c r="D63" s="389">
        <v>1</v>
      </c>
      <c r="E63" s="390" t="s">
        <v>738</v>
      </c>
      <c r="F63" s="17"/>
      <c r="G63" s="18"/>
      <c r="H63" s="19"/>
      <c r="I63" s="360"/>
      <c r="J63" s="348"/>
      <c r="K63" s="22" t="s">
        <v>1224</v>
      </c>
      <c r="L63" s="329"/>
      <c r="M63" s="240"/>
      <c r="N63" s="22" t="s">
        <v>1224</v>
      </c>
      <c r="O63" s="340"/>
    </row>
    <row r="64" spans="1:15" s="16" customFormat="1" ht="11.1" customHeight="1">
      <c r="A64" s="11"/>
      <c r="B64" s="12"/>
      <c r="C64" s="244"/>
      <c r="D64" s="357"/>
      <c r="E64" s="13"/>
      <c r="F64" s="14"/>
      <c r="G64" s="15"/>
      <c r="I64" s="358"/>
      <c r="J64" s="337"/>
      <c r="K64" s="325"/>
      <c r="L64" s="239"/>
      <c r="M64" s="237"/>
      <c r="N64" s="325"/>
      <c r="O64" s="338"/>
    </row>
    <row r="65" spans="1:15" s="16" customFormat="1" ht="11.1" customHeight="1">
      <c r="A65" s="385"/>
      <c r="B65" s="386"/>
      <c r="C65" s="244"/>
      <c r="D65" s="357"/>
      <c r="E65" s="13"/>
      <c r="F65" s="14"/>
      <c r="G65" s="15"/>
      <c r="I65" s="358"/>
      <c r="J65" s="333"/>
      <c r="K65" s="24"/>
      <c r="L65" s="2"/>
      <c r="M65" s="236"/>
      <c r="N65" s="24"/>
      <c r="O65" s="334"/>
    </row>
    <row r="66" spans="1:15" s="16" customFormat="1" ht="11.1" customHeight="1">
      <c r="A66" s="387"/>
      <c r="B66" s="388" t="s">
        <v>989</v>
      </c>
      <c r="C66" s="245" t="s">
        <v>1057</v>
      </c>
      <c r="D66" s="389">
        <v>1</v>
      </c>
      <c r="E66" s="390" t="s">
        <v>738</v>
      </c>
      <c r="F66" s="17"/>
      <c r="G66" s="18"/>
      <c r="H66" s="19"/>
      <c r="I66" s="360"/>
      <c r="J66" s="335">
        <v>1</v>
      </c>
      <c r="K66" s="22" t="s">
        <v>1224</v>
      </c>
      <c r="L66" s="329"/>
      <c r="M66" s="250"/>
      <c r="N66" s="22"/>
      <c r="O66" s="340"/>
    </row>
    <row r="67" spans="1:15" s="16" customFormat="1" ht="11.1" customHeight="1">
      <c r="A67" s="11"/>
      <c r="B67" s="12"/>
      <c r="C67" s="244"/>
      <c r="D67" s="357"/>
      <c r="E67" s="13"/>
      <c r="F67" s="14"/>
      <c r="G67" s="15"/>
      <c r="I67" s="358"/>
      <c r="J67" s="346"/>
      <c r="K67" s="325"/>
      <c r="L67" s="239"/>
      <c r="M67" s="237"/>
      <c r="N67" s="325"/>
      <c r="O67" s="338"/>
    </row>
    <row r="68" spans="1:15" s="16" customFormat="1" ht="11.1" customHeight="1">
      <c r="A68" s="385"/>
      <c r="B68" s="386"/>
      <c r="C68" s="244"/>
      <c r="D68" s="357"/>
      <c r="E68" s="13"/>
      <c r="F68" s="14"/>
      <c r="G68" s="15"/>
      <c r="I68" s="358"/>
      <c r="J68" s="347"/>
      <c r="K68" s="24"/>
      <c r="L68" s="2"/>
      <c r="M68" s="236"/>
      <c r="N68" s="24"/>
      <c r="O68" s="334"/>
    </row>
    <row r="69" spans="1:15" s="16" customFormat="1" ht="11.1" customHeight="1">
      <c r="A69" s="387"/>
      <c r="B69" s="388" t="s">
        <v>975</v>
      </c>
      <c r="C69" s="245"/>
      <c r="D69" s="389">
        <v>1</v>
      </c>
      <c r="E69" s="390" t="s">
        <v>740</v>
      </c>
      <c r="F69" s="17"/>
      <c r="G69" s="18"/>
      <c r="H69" s="19"/>
      <c r="I69" s="360"/>
      <c r="J69" s="348"/>
      <c r="K69" s="22"/>
      <c r="L69" s="329"/>
      <c r="M69" s="240">
        <v>1</v>
      </c>
      <c r="N69" s="22" t="s">
        <v>465</v>
      </c>
      <c r="O69" s="340"/>
    </row>
    <row r="70" spans="1:15" s="16" customFormat="1" ht="11.1" customHeight="1">
      <c r="A70" s="11"/>
      <c r="B70" s="12"/>
      <c r="C70" s="244"/>
      <c r="D70" s="357"/>
      <c r="E70" s="13"/>
      <c r="F70" s="14"/>
      <c r="G70" s="15"/>
      <c r="I70" s="358"/>
      <c r="J70" s="346"/>
      <c r="K70" s="325"/>
      <c r="L70" s="239"/>
      <c r="M70" s="237"/>
      <c r="N70" s="325"/>
      <c r="O70" s="338"/>
    </row>
    <row r="71" spans="1:15" s="16" customFormat="1" ht="11.1" customHeight="1">
      <c r="A71" s="385"/>
      <c r="B71" s="386"/>
      <c r="C71" s="244"/>
      <c r="D71" s="357"/>
      <c r="E71" s="13"/>
      <c r="F71" s="14"/>
      <c r="G71" s="15"/>
      <c r="I71" s="358"/>
      <c r="J71" s="347"/>
      <c r="K71" s="24"/>
      <c r="L71" s="2"/>
      <c r="M71" s="236"/>
      <c r="N71" s="24"/>
      <c r="O71" s="334"/>
    </row>
    <row r="72" spans="1:15" s="16" customFormat="1" ht="11.1" customHeight="1">
      <c r="A72" s="387"/>
      <c r="B72" s="388" t="s">
        <v>976</v>
      </c>
      <c r="C72" s="245" t="s">
        <v>977</v>
      </c>
      <c r="D72" s="389">
        <v>1</v>
      </c>
      <c r="E72" s="390" t="s">
        <v>740</v>
      </c>
      <c r="F72" s="17"/>
      <c r="G72" s="18"/>
      <c r="H72" s="19"/>
      <c r="I72" s="360"/>
      <c r="J72" s="348"/>
      <c r="K72" s="22"/>
      <c r="L72" s="329"/>
      <c r="M72" s="240">
        <v>1</v>
      </c>
      <c r="N72" s="22" t="s">
        <v>465</v>
      </c>
      <c r="O72" s="340"/>
    </row>
    <row r="73" spans="1:15" s="16" customFormat="1" ht="11.1" customHeight="1">
      <c r="A73" s="11"/>
      <c r="B73" s="12"/>
      <c r="C73" s="244"/>
      <c r="D73" s="357"/>
      <c r="E73" s="13"/>
      <c r="F73" s="14"/>
      <c r="G73" s="15"/>
      <c r="I73" s="358"/>
      <c r="J73" s="346"/>
      <c r="K73" s="325"/>
      <c r="L73" s="239"/>
      <c r="M73" s="237"/>
      <c r="N73" s="325"/>
      <c r="O73" s="338"/>
    </row>
    <row r="74" spans="1:15" s="16" customFormat="1" ht="11.1" customHeight="1">
      <c r="A74" s="385"/>
      <c r="B74" s="386"/>
      <c r="C74" s="244"/>
      <c r="D74" s="357"/>
      <c r="E74" s="13"/>
      <c r="F74" s="14"/>
      <c r="G74" s="15"/>
      <c r="I74" s="358"/>
      <c r="J74" s="347"/>
      <c r="K74" s="24"/>
      <c r="L74" s="2"/>
      <c r="M74" s="236"/>
      <c r="N74" s="24"/>
      <c r="O74" s="334"/>
    </row>
    <row r="75" spans="1:15" s="16" customFormat="1" ht="11.1" customHeight="1">
      <c r="A75" s="387"/>
      <c r="B75" s="388" t="s">
        <v>978</v>
      </c>
      <c r="C75" s="245" t="s">
        <v>979</v>
      </c>
      <c r="D75" s="389">
        <v>93</v>
      </c>
      <c r="E75" s="390" t="s">
        <v>740</v>
      </c>
      <c r="F75" s="17"/>
      <c r="G75" s="18"/>
      <c r="H75" s="19"/>
      <c r="I75" s="360"/>
      <c r="J75" s="348">
        <v>57</v>
      </c>
      <c r="K75" s="22" t="s">
        <v>465</v>
      </c>
      <c r="L75" s="329"/>
      <c r="M75" s="240">
        <v>36</v>
      </c>
      <c r="N75" s="22" t="s">
        <v>465</v>
      </c>
      <c r="O75" s="340"/>
    </row>
    <row r="76" spans="1:15" s="16" customFormat="1" ht="11.1" customHeight="1">
      <c r="A76" s="11"/>
      <c r="B76" s="12"/>
      <c r="C76" s="244"/>
      <c r="D76" s="357"/>
      <c r="E76" s="13"/>
      <c r="F76" s="14"/>
      <c r="G76" s="15"/>
      <c r="I76" s="358"/>
      <c r="J76" s="346"/>
      <c r="K76" s="325"/>
      <c r="L76" s="239"/>
      <c r="M76" s="237"/>
      <c r="N76" s="325"/>
      <c r="O76" s="338"/>
    </row>
    <row r="77" spans="1:15" s="16" customFormat="1" ht="11.1" customHeight="1">
      <c r="A77" s="385"/>
      <c r="B77" s="386"/>
      <c r="C77" s="244"/>
      <c r="D77" s="357"/>
      <c r="E77" s="13"/>
      <c r="F77" s="14"/>
      <c r="G77" s="15"/>
      <c r="I77" s="358"/>
      <c r="J77" s="347"/>
      <c r="K77" s="24"/>
      <c r="L77" s="2"/>
      <c r="M77" s="236"/>
      <c r="N77" s="24"/>
      <c r="O77" s="334"/>
    </row>
    <row r="78" spans="1:15" s="16" customFormat="1" ht="11.1" customHeight="1">
      <c r="A78" s="387"/>
      <c r="B78" s="388" t="s">
        <v>978</v>
      </c>
      <c r="C78" s="245" t="s">
        <v>980</v>
      </c>
      <c r="D78" s="389">
        <v>6</v>
      </c>
      <c r="E78" s="390" t="s">
        <v>740</v>
      </c>
      <c r="F78" s="17"/>
      <c r="G78" s="18"/>
      <c r="H78" s="19"/>
      <c r="I78" s="360"/>
      <c r="J78" s="348">
        <v>6</v>
      </c>
      <c r="K78" s="22" t="s">
        <v>465</v>
      </c>
      <c r="L78" s="329"/>
      <c r="M78" s="240"/>
      <c r="N78" s="22"/>
      <c r="O78" s="340"/>
    </row>
    <row r="79" spans="1:15" s="16" customFormat="1" ht="11.1" customHeight="1">
      <c r="A79" s="11"/>
      <c r="B79" s="12"/>
      <c r="C79" s="244"/>
      <c r="D79" s="357"/>
      <c r="E79" s="13"/>
      <c r="F79" s="14"/>
      <c r="G79" s="15"/>
      <c r="I79" s="358"/>
      <c r="J79" s="346"/>
      <c r="K79" s="325"/>
      <c r="L79" s="239"/>
      <c r="M79" s="237"/>
      <c r="N79" s="325"/>
      <c r="O79" s="338"/>
    </row>
    <row r="80" spans="1:15" s="16" customFormat="1" ht="11.1" customHeight="1">
      <c r="A80" s="385"/>
      <c r="B80" s="386"/>
      <c r="C80" s="244"/>
      <c r="D80" s="357"/>
      <c r="E80" s="13"/>
      <c r="F80" s="14"/>
      <c r="G80" s="15"/>
      <c r="I80" s="358"/>
      <c r="J80" s="347"/>
      <c r="K80" s="24"/>
      <c r="L80" s="2"/>
      <c r="M80" s="236"/>
      <c r="N80" s="24"/>
      <c r="O80" s="334"/>
    </row>
    <row r="81" spans="1:15" s="16" customFormat="1" ht="11.1" customHeight="1">
      <c r="A81" s="387"/>
      <c r="B81" s="388" t="s">
        <v>978</v>
      </c>
      <c r="C81" s="245" t="s">
        <v>1189</v>
      </c>
      <c r="D81" s="389">
        <v>1</v>
      </c>
      <c r="E81" s="390" t="s">
        <v>740</v>
      </c>
      <c r="F81" s="17"/>
      <c r="G81" s="18"/>
      <c r="H81" s="19"/>
      <c r="I81" s="360"/>
      <c r="J81" s="348">
        <v>1</v>
      </c>
      <c r="K81" s="22" t="s">
        <v>465</v>
      </c>
      <c r="L81" s="329"/>
      <c r="M81" s="240"/>
      <c r="N81" s="22"/>
      <c r="O81" s="340"/>
    </row>
    <row r="82" spans="1:15" s="16" customFormat="1" ht="11.1" customHeight="1">
      <c r="A82" s="11"/>
      <c r="B82" s="12"/>
      <c r="C82" s="244"/>
      <c r="D82" s="357"/>
      <c r="E82" s="13"/>
      <c r="F82" s="14"/>
      <c r="G82" s="15"/>
      <c r="I82" s="358"/>
      <c r="J82" s="346"/>
      <c r="K82" s="325"/>
      <c r="L82" s="239"/>
      <c r="M82" s="237"/>
      <c r="N82" s="325"/>
      <c r="O82" s="338"/>
    </row>
    <row r="83" spans="1:15" s="16" customFormat="1" ht="11.1" customHeight="1">
      <c r="A83" s="385"/>
      <c r="B83" s="386"/>
      <c r="C83" s="244"/>
      <c r="D83" s="357"/>
      <c r="E83" s="13"/>
      <c r="F83" s="14"/>
      <c r="G83" s="15"/>
      <c r="I83" s="358"/>
      <c r="J83" s="347"/>
      <c r="K83" s="24"/>
      <c r="L83" s="2"/>
      <c r="M83" s="236"/>
      <c r="N83" s="24"/>
      <c r="O83" s="334"/>
    </row>
    <row r="84" spans="1:15" s="16" customFormat="1" ht="11.1" customHeight="1">
      <c r="A84" s="387"/>
      <c r="B84" s="388" t="s">
        <v>981</v>
      </c>
      <c r="C84" s="245" t="s">
        <v>979</v>
      </c>
      <c r="D84" s="389">
        <v>5</v>
      </c>
      <c r="E84" s="390" t="s">
        <v>740</v>
      </c>
      <c r="F84" s="17"/>
      <c r="G84" s="18"/>
      <c r="H84" s="19"/>
      <c r="I84" s="360"/>
      <c r="J84" s="348">
        <v>1</v>
      </c>
      <c r="K84" s="22" t="s">
        <v>465</v>
      </c>
      <c r="L84" s="329"/>
      <c r="M84" s="240">
        <v>4</v>
      </c>
      <c r="N84" s="22" t="s">
        <v>465</v>
      </c>
      <c r="O84" s="340"/>
    </row>
    <row r="85" spans="1:15" s="16" customFormat="1" ht="11.1" customHeight="1">
      <c r="A85" s="11"/>
      <c r="B85" s="12"/>
      <c r="C85" s="244"/>
      <c r="D85" s="357"/>
      <c r="E85" s="13"/>
      <c r="F85" s="14"/>
      <c r="G85" s="15"/>
      <c r="I85" s="358"/>
      <c r="J85" s="346"/>
      <c r="K85" s="325"/>
      <c r="L85" s="239"/>
      <c r="M85" s="237"/>
      <c r="N85" s="325"/>
      <c r="O85" s="338"/>
    </row>
    <row r="86" spans="1:15" s="16" customFormat="1" ht="11.1" customHeight="1">
      <c r="A86" s="385"/>
      <c r="B86" s="386"/>
      <c r="C86" s="244"/>
      <c r="D86" s="357"/>
      <c r="E86" s="13"/>
      <c r="F86" s="14"/>
      <c r="G86" s="15"/>
      <c r="I86" s="358"/>
      <c r="J86" s="347"/>
      <c r="K86" s="24"/>
      <c r="L86" s="2"/>
      <c r="M86" s="236"/>
      <c r="N86" s="24"/>
      <c r="O86" s="334"/>
    </row>
    <row r="87" spans="1:15" s="16" customFormat="1" ht="11.1" customHeight="1">
      <c r="A87" s="387"/>
      <c r="B87" s="388" t="s">
        <v>981</v>
      </c>
      <c r="C87" s="245" t="s">
        <v>982</v>
      </c>
      <c r="D87" s="389">
        <v>36</v>
      </c>
      <c r="E87" s="390" t="s">
        <v>740</v>
      </c>
      <c r="F87" s="17"/>
      <c r="G87" s="18"/>
      <c r="H87" s="19"/>
      <c r="I87" s="360"/>
      <c r="J87" s="348">
        <v>20</v>
      </c>
      <c r="K87" s="22" t="s">
        <v>465</v>
      </c>
      <c r="L87" s="329"/>
      <c r="M87" s="240">
        <v>16</v>
      </c>
      <c r="N87" s="22" t="s">
        <v>465</v>
      </c>
      <c r="O87" s="340"/>
    </row>
    <row r="88" spans="1:15" s="16" customFormat="1" ht="11.1" customHeight="1">
      <c r="A88" s="11"/>
      <c r="B88" s="12"/>
      <c r="C88" s="244"/>
      <c r="D88" s="357"/>
      <c r="E88" s="13"/>
      <c r="F88" s="14"/>
      <c r="G88" s="15"/>
      <c r="I88" s="358"/>
      <c r="J88" s="346"/>
      <c r="K88" s="325"/>
      <c r="L88" s="239"/>
      <c r="M88" s="237"/>
      <c r="N88" s="325"/>
      <c r="O88" s="338"/>
    </row>
    <row r="89" spans="1:15" s="16" customFormat="1" ht="11.1" customHeight="1">
      <c r="A89" s="385"/>
      <c r="B89" s="386"/>
      <c r="C89" s="244"/>
      <c r="D89" s="357"/>
      <c r="E89" s="13"/>
      <c r="F89" s="14"/>
      <c r="G89" s="15"/>
      <c r="I89" s="358"/>
      <c r="J89" s="347"/>
      <c r="K89" s="24"/>
      <c r="L89" s="2"/>
      <c r="M89" s="236"/>
      <c r="N89" s="24"/>
      <c r="O89" s="334"/>
    </row>
    <row r="90" spans="1:15" s="16" customFormat="1" ht="11.1" customHeight="1">
      <c r="A90" s="387"/>
      <c r="B90" s="388" t="s">
        <v>983</v>
      </c>
      <c r="C90" s="245" t="s">
        <v>984</v>
      </c>
      <c r="D90" s="389">
        <v>4</v>
      </c>
      <c r="E90" s="390" t="s">
        <v>740</v>
      </c>
      <c r="F90" s="17"/>
      <c r="G90" s="18"/>
      <c r="H90" s="19"/>
      <c r="I90" s="360"/>
      <c r="J90" s="348">
        <v>3</v>
      </c>
      <c r="K90" s="22" t="s">
        <v>465</v>
      </c>
      <c r="L90" s="329"/>
      <c r="M90" s="240">
        <v>1</v>
      </c>
      <c r="N90" s="22" t="s">
        <v>465</v>
      </c>
      <c r="O90" s="340"/>
    </row>
    <row r="91" spans="1:15" s="16" customFormat="1" ht="11.1" customHeight="1">
      <c r="A91" s="11"/>
      <c r="B91" s="12"/>
      <c r="C91" s="244"/>
      <c r="D91" s="357"/>
      <c r="E91" s="13"/>
      <c r="F91" s="14"/>
      <c r="G91" s="15"/>
      <c r="I91" s="358"/>
      <c r="J91" s="346"/>
      <c r="K91" s="325"/>
      <c r="L91" s="239"/>
      <c r="M91" s="237"/>
      <c r="N91" s="325"/>
      <c r="O91" s="338"/>
    </row>
    <row r="92" spans="1:15" s="16" customFormat="1" ht="11.1" customHeight="1">
      <c r="A92" s="385"/>
      <c r="B92" s="386"/>
      <c r="C92" s="244"/>
      <c r="D92" s="357"/>
      <c r="E92" s="13"/>
      <c r="F92" s="14"/>
      <c r="G92" s="15"/>
      <c r="I92" s="358"/>
      <c r="J92" s="347"/>
      <c r="K92" s="24"/>
      <c r="L92" s="2"/>
      <c r="M92" s="236"/>
      <c r="N92" s="24"/>
      <c r="O92" s="334"/>
    </row>
    <row r="93" spans="1:15" s="16" customFormat="1" ht="10.9" customHeight="1">
      <c r="A93" s="387"/>
      <c r="B93" s="388" t="s">
        <v>985</v>
      </c>
      <c r="C93" s="245" t="s">
        <v>986</v>
      </c>
      <c r="D93" s="389">
        <v>11</v>
      </c>
      <c r="E93" s="390" t="s">
        <v>740</v>
      </c>
      <c r="F93" s="17"/>
      <c r="G93" s="18"/>
      <c r="H93" s="19"/>
      <c r="I93" s="360"/>
      <c r="J93" s="348">
        <v>7</v>
      </c>
      <c r="K93" s="22" t="s">
        <v>465</v>
      </c>
      <c r="L93" s="329"/>
      <c r="M93" s="240">
        <v>4</v>
      </c>
      <c r="N93" s="22" t="s">
        <v>465</v>
      </c>
      <c r="O93" s="340"/>
    </row>
    <row r="94" spans="1:15" s="16" customFormat="1" ht="10.9" customHeight="1">
      <c r="A94" s="11"/>
      <c r="B94" s="12"/>
      <c r="C94" s="244"/>
      <c r="D94" s="357"/>
      <c r="E94" s="13"/>
      <c r="F94" s="14"/>
      <c r="G94" s="15"/>
      <c r="I94" s="358"/>
      <c r="J94" s="346"/>
      <c r="K94" s="325"/>
      <c r="L94" s="239"/>
      <c r="M94" s="237"/>
      <c r="N94" s="325"/>
      <c r="O94" s="338"/>
    </row>
    <row r="95" spans="1:15" s="16" customFormat="1" ht="10.9" customHeight="1">
      <c r="A95" s="385"/>
      <c r="B95" s="386"/>
      <c r="C95" s="244"/>
      <c r="D95" s="357"/>
      <c r="E95" s="13"/>
      <c r="F95" s="14"/>
      <c r="G95" s="15"/>
      <c r="I95" s="358"/>
      <c r="J95" s="347"/>
      <c r="K95" s="24"/>
      <c r="L95" s="2"/>
      <c r="M95" s="236"/>
      <c r="N95" s="24"/>
      <c r="O95" s="334"/>
    </row>
    <row r="96" spans="1:15" s="16" customFormat="1" ht="10.9" customHeight="1">
      <c r="A96" s="387"/>
      <c r="B96" s="388" t="s">
        <v>985</v>
      </c>
      <c r="C96" s="245" t="s">
        <v>990</v>
      </c>
      <c r="D96" s="389">
        <v>1</v>
      </c>
      <c r="E96" s="390" t="s">
        <v>740</v>
      </c>
      <c r="F96" s="17"/>
      <c r="G96" s="18"/>
      <c r="H96" s="19"/>
      <c r="I96" s="360"/>
      <c r="J96" s="348">
        <v>1</v>
      </c>
      <c r="K96" s="22" t="s">
        <v>465</v>
      </c>
      <c r="L96" s="329"/>
      <c r="M96" s="240"/>
      <c r="N96" s="22"/>
      <c r="O96" s="340"/>
    </row>
    <row r="97" spans="1:15" s="16" customFormat="1" ht="10.9" customHeight="1">
      <c r="A97" s="11"/>
      <c r="B97" s="12"/>
      <c r="C97" s="244"/>
      <c r="D97" s="357"/>
      <c r="E97" s="13"/>
      <c r="F97" s="14"/>
      <c r="G97" s="15"/>
      <c r="I97" s="358"/>
      <c r="J97" s="346"/>
      <c r="K97" s="325"/>
      <c r="L97" s="239"/>
      <c r="M97" s="237"/>
      <c r="N97" s="325"/>
      <c r="O97" s="338"/>
    </row>
    <row r="98" spans="1:15" s="16" customFormat="1" ht="10.9" customHeight="1">
      <c r="A98" s="385"/>
      <c r="B98" s="386"/>
      <c r="C98" s="244"/>
      <c r="D98" s="357"/>
      <c r="E98" s="13"/>
      <c r="F98" s="14"/>
      <c r="G98" s="15"/>
      <c r="I98" s="358"/>
      <c r="J98" s="347"/>
      <c r="K98" s="24"/>
      <c r="L98" s="2"/>
      <c r="M98" s="236"/>
      <c r="N98" s="24"/>
      <c r="O98" s="334"/>
    </row>
    <row r="99" spans="1:15" s="16" customFormat="1" ht="10.9" customHeight="1">
      <c r="A99" s="387"/>
      <c r="B99" s="388" t="s">
        <v>991</v>
      </c>
      <c r="C99" s="245" t="s">
        <v>992</v>
      </c>
      <c r="D99" s="389">
        <v>2</v>
      </c>
      <c r="E99" s="390" t="s">
        <v>740</v>
      </c>
      <c r="F99" s="17"/>
      <c r="G99" s="18"/>
      <c r="H99" s="19"/>
      <c r="I99" s="360"/>
      <c r="J99" s="348">
        <v>2</v>
      </c>
      <c r="K99" s="22" t="s">
        <v>465</v>
      </c>
      <c r="L99" s="329"/>
      <c r="M99" s="240"/>
      <c r="N99" s="22"/>
      <c r="O99" s="340"/>
    </row>
    <row r="100" spans="1:15" s="16" customFormat="1" ht="11.1" customHeight="1">
      <c r="A100" s="11"/>
      <c r="B100" s="12"/>
      <c r="C100" s="244"/>
      <c r="D100" s="357"/>
      <c r="E100" s="13"/>
      <c r="F100" s="14"/>
      <c r="G100" s="15"/>
      <c r="I100" s="358"/>
      <c r="J100" s="346" t="s">
        <v>1076</v>
      </c>
      <c r="K100" s="325"/>
      <c r="L100" s="239"/>
      <c r="M100" s="346" t="s">
        <v>1076</v>
      </c>
      <c r="N100" s="325"/>
      <c r="O100" s="338"/>
    </row>
    <row r="101" spans="1:15" s="16" customFormat="1" ht="11.1" customHeight="1">
      <c r="A101" s="385"/>
      <c r="B101" s="386"/>
      <c r="C101" s="244"/>
      <c r="D101" s="357"/>
      <c r="E101" s="13"/>
      <c r="F101" s="14"/>
      <c r="G101" s="15"/>
      <c r="I101" s="358"/>
      <c r="J101" s="402">
        <v>0.54</v>
      </c>
      <c r="K101" s="24"/>
      <c r="L101" s="2"/>
      <c r="M101" s="403">
        <v>0.46</v>
      </c>
      <c r="N101" s="24"/>
      <c r="O101" s="334"/>
    </row>
    <row r="102" spans="1:15" s="16" customFormat="1" ht="11.1" customHeight="1">
      <c r="A102" s="387"/>
      <c r="B102" s="388" t="s">
        <v>987</v>
      </c>
      <c r="C102" s="245" t="s">
        <v>974</v>
      </c>
      <c r="D102" s="389">
        <v>1</v>
      </c>
      <c r="E102" s="390" t="s">
        <v>993</v>
      </c>
      <c r="F102" s="17"/>
      <c r="G102" s="18"/>
      <c r="H102" s="19"/>
      <c r="I102" s="360"/>
      <c r="J102" s="348"/>
      <c r="K102" s="22" t="s">
        <v>1225</v>
      </c>
      <c r="L102" s="329"/>
      <c r="M102" s="240"/>
      <c r="N102" s="22" t="s">
        <v>1225</v>
      </c>
      <c r="O102" s="340"/>
    </row>
    <row r="103" spans="1:15" s="16" customFormat="1" ht="11.1" customHeight="1">
      <c r="A103" s="11"/>
      <c r="B103" s="12"/>
      <c r="C103" s="244"/>
      <c r="D103" s="357"/>
      <c r="E103" s="13"/>
      <c r="F103" s="14"/>
      <c r="G103" s="15"/>
      <c r="I103" s="358"/>
      <c r="J103" s="346"/>
      <c r="K103" s="325"/>
      <c r="L103" s="239"/>
      <c r="M103" s="346"/>
      <c r="N103" s="325"/>
      <c r="O103" s="338"/>
    </row>
    <row r="104" spans="1:15" s="16" customFormat="1" ht="11.1" customHeight="1">
      <c r="A104" s="385"/>
      <c r="B104" s="386"/>
      <c r="C104" s="244"/>
      <c r="D104" s="357"/>
      <c r="E104" s="13"/>
      <c r="F104" s="14"/>
      <c r="G104" s="15"/>
      <c r="I104" s="358"/>
      <c r="J104" s="402"/>
      <c r="K104" s="24"/>
      <c r="L104" s="2"/>
      <c r="M104" s="403"/>
      <c r="N104" s="24"/>
      <c r="O104" s="334"/>
    </row>
    <row r="105" spans="1:15" s="16" customFormat="1" ht="11.1" customHeight="1">
      <c r="A105" s="387"/>
      <c r="B105" s="388" t="s">
        <v>1180</v>
      </c>
      <c r="C105" s="245"/>
      <c r="D105" s="389"/>
      <c r="E105" s="390"/>
      <c r="F105" s="17"/>
      <c r="G105" s="18"/>
      <c r="H105" s="19"/>
      <c r="I105" s="360"/>
      <c r="J105" s="348"/>
      <c r="K105" s="22"/>
      <c r="L105" s="329"/>
      <c r="M105" s="240"/>
      <c r="N105" s="22"/>
      <c r="O105" s="340"/>
    </row>
    <row r="106" spans="1:15" s="16" customFormat="1" ht="11.1" customHeight="1">
      <c r="A106" s="11"/>
      <c r="B106" s="12"/>
      <c r="C106" s="244" t="s">
        <v>1136</v>
      </c>
      <c r="D106" s="357"/>
      <c r="E106" s="13"/>
      <c r="F106" s="14"/>
      <c r="G106" s="15"/>
      <c r="I106" s="358"/>
      <c r="J106" s="346" t="s">
        <v>1076</v>
      </c>
      <c r="K106" s="325"/>
      <c r="L106" s="239"/>
      <c r="M106" s="346" t="s">
        <v>1076</v>
      </c>
      <c r="N106" s="325"/>
      <c r="O106" s="338"/>
    </row>
    <row r="107" spans="1:15" s="16" customFormat="1" ht="11.1" customHeight="1">
      <c r="A107" s="385"/>
      <c r="B107" s="386" t="s">
        <v>1137</v>
      </c>
      <c r="C107" s="244" t="s">
        <v>1138</v>
      </c>
      <c r="D107" s="357"/>
      <c r="E107" s="13"/>
      <c r="F107" s="14"/>
      <c r="G107" s="15"/>
      <c r="I107" s="358"/>
      <c r="J107" s="402">
        <v>0.54</v>
      </c>
      <c r="K107" s="24"/>
      <c r="L107" s="2"/>
      <c r="M107" s="403">
        <v>0.46</v>
      </c>
      <c r="N107" s="24"/>
      <c r="O107" s="334"/>
    </row>
    <row r="108" spans="1:15" s="16" customFormat="1" ht="11.1" customHeight="1">
      <c r="A108" s="387"/>
      <c r="B108" s="388"/>
      <c r="C108" s="245" t="s">
        <v>1139</v>
      </c>
      <c r="D108" s="359">
        <v>1</v>
      </c>
      <c r="E108" s="390" t="s">
        <v>1142</v>
      </c>
      <c r="F108" s="17"/>
      <c r="G108" s="18"/>
      <c r="H108" s="19"/>
      <c r="I108" s="360"/>
      <c r="J108" s="348"/>
      <c r="K108" s="22" t="s">
        <v>1222</v>
      </c>
      <c r="L108" s="329"/>
      <c r="M108" s="240"/>
      <c r="N108" s="22" t="s">
        <v>1222</v>
      </c>
      <c r="O108" s="340"/>
    </row>
    <row r="109" spans="1:15" s="16" customFormat="1" ht="11.1" customHeight="1">
      <c r="A109" s="11"/>
      <c r="B109" s="12"/>
      <c r="C109" s="244" t="s">
        <v>1136</v>
      </c>
      <c r="D109" s="357"/>
      <c r="E109" s="13"/>
      <c r="F109" s="14"/>
      <c r="G109" s="15"/>
      <c r="I109" s="358"/>
      <c r="J109" s="346" t="s">
        <v>1076</v>
      </c>
      <c r="K109" s="325"/>
      <c r="L109" s="239"/>
      <c r="M109" s="346" t="s">
        <v>1076</v>
      </c>
      <c r="N109" s="325"/>
      <c r="O109" s="338"/>
    </row>
    <row r="110" spans="1:15" s="16" customFormat="1" ht="11.1" customHeight="1">
      <c r="A110" s="385"/>
      <c r="B110" s="386" t="s">
        <v>1140</v>
      </c>
      <c r="C110" s="244" t="s">
        <v>1138</v>
      </c>
      <c r="D110" s="357"/>
      <c r="E110" s="13"/>
      <c r="F110" s="14"/>
      <c r="G110" s="15"/>
      <c r="I110" s="358"/>
      <c r="J110" s="402">
        <v>0.54</v>
      </c>
      <c r="K110" s="24"/>
      <c r="L110" s="2"/>
      <c r="M110" s="403">
        <v>0.46</v>
      </c>
      <c r="N110" s="24"/>
      <c r="O110" s="334"/>
    </row>
    <row r="111" spans="1:15" s="16" customFormat="1" ht="11.1" customHeight="1">
      <c r="A111" s="387"/>
      <c r="B111" s="388"/>
      <c r="C111" s="245" t="s">
        <v>1141</v>
      </c>
      <c r="D111" s="359">
        <v>2</v>
      </c>
      <c r="E111" s="419" t="s">
        <v>1143</v>
      </c>
      <c r="F111" s="17"/>
      <c r="G111" s="18"/>
      <c r="H111" s="19"/>
      <c r="I111" s="360"/>
      <c r="J111" s="348"/>
      <c r="K111" s="22" t="s">
        <v>1223</v>
      </c>
      <c r="L111" s="329"/>
      <c r="M111" s="240"/>
      <c r="N111" s="22" t="s">
        <v>1223</v>
      </c>
      <c r="O111" s="340"/>
    </row>
    <row r="112" spans="1:15" s="16" customFormat="1" ht="11.1" customHeight="1">
      <c r="A112" s="11"/>
      <c r="B112" s="12"/>
      <c r="C112" s="244"/>
      <c r="D112" s="357"/>
      <c r="E112" s="13"/>
      <c r="F112" s="14"/>
      <c r="G112" s="15"/>
      <c r="I112" s="358"/>
      <c r="J112" s="346"/>
      <c r="K112" s="251"/>
      <c r="L112" s="239"/>
      <c r="M112" s="237"/>
      <c r="N112" s="238"/>
      <c r="O112" s="338"/>
    </row>
    <row r="113" spans="1:15" s="16" customFormat="1" ht="11.1" customHeight="1">
      <c r="A113" s="385"/>
      <c r="B113" s="386"/>
      <c r="C113" s="244"/>
      <c r="D113" s="357"/>
      <c r="E113" s="13"/>
      <c r="F113" s="14"/>
      <c r="G113" s="15"/>
      <c r="I113" s="358"/>
      <c r="J113" s="347"/>
      <c r="K113" s="24"/>
      <c r="L113" s="2"/>
      <c r="M113" s="236"/>
      <c r="N113" s="235"/>
      <c r="O113" s="334"/>
    </row>
    <row r="114" spans="1:15" s="16" customFormat="1" ht="11.1" customHeight="1">
      <c r="A114" s="387"/>
      <c r="B114" s="388"/>
      <c r="C114" s="245"/>
      <c r="D114" s="359"/>
      <c r="E114" s="390"/>
      <c r="F114" s="17"/>
      <c r="G114" s="18"/>
      <c r="H114" s="19"/>
      <c r="I114" s="360"/>
      <c r="J114" s="348"/>
      <c r="K114" s="252"/>
      <c r="L114" s="242"/>
      <c r="M114" s="240"/>
      <c r="N114" s="241"/>
      <c r="O114" s="345"/>
    </row>
    <row r="115" spans="1:15" s="16" customFormat="1" ht="11.1" customHeight="1">
      <c r="A115" s="11"/>
      <c r="B115" s="12"/>
      <c r="C115" s="244"/>
      <c r="D115" s="357"/>
      <c r="E115" s="13"/>
      <c r="F115" s="14"/>
      <c r="G115" s="15"/>
      <c r="I115" s="358"/>
      <c r="J115" s="346"/>
      <c r="K115" s="251"/>
      <c r="L115" s="239"/>
      <c r="M115" s="237"/>
      <c r="N115" s="238"/>
      <c r="O115" s="338"/>
    </row>
    <row r="116" spans="1:15" s="16" customFormat="1" ht="11.1" customHeight="1">
      <c r="A116" s="385"/>
      <c r="B116" s="386"/>
      <c r="C116" s="244"/>
      <c r="D116" s="357"/>
      <c r="E116" s="13"/>
      <c r="F116" s="14"/>
      <c r="G116" s="15"/>
      <c r="I116" s="358"/>
      <c r="J116" s="347"/>
      <c r="K116" s="24"/>
      <c r="L116" s="2"/>
      <c r="M116" s="236"/>
      <c r="N116" s="235"/>
      <c r="O116" s="334"/>
    </row>
    <row r="117" spans="1:15" s="16" customFormat="1" ht="11.1" customHeight="1">
      <c r="A117" s="387"/>
      <c r="B117" s="388"/>
      <c r="C117" s="245"/>
      <c r="D117" s="359"/>
      <c r="E117" s="390"/>
      <c r="F117" s="17"/>
      <c r="G117" s="18"/>
      <c r="H117" s="19"/>
      <c r="I117" s="360"/>
      <c r="J117" s="348"/>
      <c r="K117" s="252"/>
      <c r="L117" s="242"/>
      <c r="M117" s="240"/>
      <c r="N117" s="241"/>
      <c r="O117" s="345"/>
    </row>
    <row r="118" spans="1:15" s="16" customFormat="1" ht="11.1" customHeight="1">
      <c r="A118" s="11"/>
      <c r="B118" s="12"/>
      <c r="C118" s="244"/>
      <c r="D118" s="357"/>
      <c r="E118" s="13"/>
      <c r="F118" s="14"/>
      <c r="G118" s="15"/>
      <c r="I118" s="358"/>
      <c r="J118" s="346"/>
      <c r="K118" s="251"/>
      <c r="L118" s="239"/>
      <c r="M118" s="237"/>
      <c r="N118" s="238"/>
      <c r="O118" s="338"/>
    </row>
    <row r="119" spans="1:15" s="16" customFormat="1" ht="11.1" customHeight="1">
      <c r="A119" s="385"/>
      <c r="B119" s="386"/>
      <c r="C119" s="244"/>
      <c r="D119" s="357"/>
      <c r="E119" s="13"/>
      <c r="F119" s="14"/>
      <c r="G119" s="15"/>
      <c r="I119" s="358"/>
      <c r="J119" s="347"/>
      <c r="K119" s="24"/>
      <c r="L119" s="2"/>
      <c r="M119" s="236"/>
      <c r="N119" s="235"/>
      <c r="O119" s="334"/>
    </row>
    <row r="120" spans="1:15" s="16" customFormat="1" ht="11.1" customHeight="1">
      <c r="A120" s="387"/>
      <c r="B120" s="388"/>
      <c r="C120" s="245"/>
      <c r="D120" s="359"/>
      <c r="E120" s="390"/>
      <c r="F120" s="17"/>
      <c r="G120" s="18"/>
      <c r="H120" s="19"/>
      <c r="I120" s="360"/>
      <c r="J120" s="348"/>
      <c r="K120" s="252"/>
      <c r="L120" s="242"/>
      <c r="M120" s="240"/>
      <c r="N120" s="241"/>
      <c r="O120" s="345"/>
    </row>
    <row r="121" spans="1:15" s="16" customFormat="1" ht="11.1" customHeight="1">
      <c r="A121" s="11"/>
      <c r="B121" s="12"/>
      <c r="C121" s="244"/>
      <c r="D121" s="357"/>
      <c r="E121" s="13"/>
      <c r="F121" s="14"/>
      <c r="G121" s="15"/>
      <c r="I121" s="358"/>
      <c r="J121" s="346"/>
      <c r="K121" s="251"/>
      <c r="L121" s="239"/>
      <c r="M121" s="237"/>
      <c r="N121" s="238"/>
      <c r="O121" s="338"/>
    </row>
    <row r="122" spans="1:15" s="16" customFormat="1" ht="11.1" customHeight="1">
      <c r="A122" s="385"/>
      <c r="B122" s="386"/>
      <c r="C122" s="244"/>
      <c r="D122" s="357"/>
      <c r="E122" s="13"/>
      <c r="F122" s="14"/>
      <c r="G122" s="15"/>
      <c r="I122" s="358"/>
      <c r="J122" s="347"/>
      <c r="K122" s="24"/>
      <c r="L122" s="2"/>
      <c r="M122" s="236"/>
      <c r="N122" s="235"/>
      <c r="O122" s="334"/>
    </row>
    <row r="123" spans="1:15" s="16" customFormat="1" ht="11.1" customHeight="1">
      <c r="A123" s="387"/>
      <c r="B123" s="388"/>
      <c r="C123" s="245"/>
      <c r="D123" s="359"/>
      <c r="E123" s="390"/>
      <c r="F123" s="17"/>
      <c r="G123" s="18"/>
      <c r="H123" s="19"/>
      <c r="I123" s="360"/>
      <c r="J123" s="348"/>
      <c r="K123" s="252"/>
      <c r="L123" s="242"/>
      <c r="M123" s="240"/>
      <c r="N123" s="241"/>
      <c r="O123" s="345"/>
    </row>
    <row r="124" spans="1:15" s="16" customFormat="1" ht="11.1" customHeight="1">
      <c r="A124" s="11"/>
      <c r="B124" s="12"/>
      <c r="C124" s="244"/>
      <c r="D124" s="357"/>
      <c r="E124" s="13"/>
      <c r="F124" s="14"/>
      <c r="G124" s="15"/>
      <c r="I124" s="358"/>
      <c r="J124" s="346"/>
      <c r="K124" s="251"/>
      <c r="L124" s="239"/>
      <c r="M124" s="237"/>
      <c r="N124" s="238"/>
      <c r="O124" s="338"/>
    </row>
    <row r="125" spans="1:15" s="16" customFormat="1" ht="11.1" customHeight="1">
      <c r="A125" s="385"/>
      <c r="B125" s="386"/>
      <c r="C125" s="244"/>
      <c r="D125" s="357"/>
      <c r="E125" s="13"/>
      <c r="F125" s="14"/>
      <c r="G125" s="15"/>
      <c r="I125" s="358"/>
      <c r="J125" s="347"/>
      <c r="K125" s="24"/>
      <c r="L125" s="2"/>
      <c r="M125" s="236"/>
      <c r="N125" s="235"/>
      <c r="O125" s="334"/>
    </row>
    <row r="126" spans="1:15" s="16" customFormat="1" ht="11.1" customHeight="1">
      <c r="A126" s="387"/>
      <c r="B126" s="388"/>
      <c r="C126" s="245"/>
      <c r="D126" s="359"/>
      <c r="E126" s="390"/>
      <c r="F126" s="17"/>
      <c r="G126" s="18"/>
      <c r="H126" s="19"/>
      <c r="I126" s="360"/>
      <c r="J126" s="348"/>
      <c r="K126" s="252"/>
      <c r="L126" s="242"/>
      <c r="M126" s="240"/>
      <c r="N126" s="241"/>
      <c r="O126" s="345"/>
    </row>
    <row r="127" spans="1:15" s="16" customFormat="1" ht="11.1" customHeight="1">
      <c r="A127" s="11"/>
      <c r="B127" s="12"/>
      <c r="C127" s="244"/>
      <c r="D127" s="357"/>
      <c r="E127" s="13"/>
      <c r="F127" s="14"/>
      <c r="G127" s="15"/>
      <c r="I127" s="358"/>
      <c r="J127" s="346"/>
      <c r="K127" s="251"/>
      <c r="L127" s="239"/>
      <c r="M127" s="237"/>
      <c r="N127" s="238"/>
      <c r="O127" s="338"/>
    </row>
    <row r="128" spans="1:15" s="16" customFormat="1" ht="11.1" customHeight="1">
      <c r="A128" s="385"/>
      <c r="B128" s="386"/>
      <c r="C128" s="244"/>
      <c r="D128" s="357"/>
      <c r="E128" s="13"/>
      <c r="F128" s="14"/>
      <c r="G128" s="15"/>
      <c r="I128" s="358"/>
      <c r="J128" s="347"/>
      <c r="K128" s="24"/>
      <c r="L128" s="2"/>
      <c r="M128" s="236"/>
      <c r="N128" s="235"/>
      <c r="O128" s="334"/>
    </row>
    <row r="129" spans="1:15" s="16" customFormat="1" ht="11.1" customHeight="1">
      <c r="A129" s="387"/>
      <c r="B129" s="388"/>
      <c r="C129" s="245"/>
      <c r="D129" s="359"/>
      <c r="E129" s="390"/>
      <c r="F129" s="17"/>
      <c r="G129" s="18"/>
      <c r="H129" s="19"/>
      <c r="I129" s="360"/>
      <c r="J129" s="348"/>
      <c r="K129" s="252"/>
      <c r="L129" s="242"/>
      <c r="M129" s="240"/>
      <c r="N129" s="241"/>
      <c r="O129" s="345"/>
    </row>
    <row r="130" spans="1:15" s="16" customFormat="1" ht="11.1" customHeight="1">
      <c r="A130" s="302"/>
      <c r="B130" s="23"/>
      <c r="C130" s="246"/>
      <c r="D130" s="361"/>
      <c r="E130" s="24"/>
      <c r="F130" s="20"/>
      <c r="G130" s="21"/>
      <c r="H130" s="25"/>
      <c r="I130" s="362"/>
      <c r="J130" s="347"/>
      <c r="K130" s="24"/>
      <c r="L130" s="2"/>
      <c r="M130" s="236"/>
      <c r="N130" s="235"/>
      <c r="O130" s="334"/>
    </row>
    <row r="131" spans="1:15" s="16" customFormat="1" ht="11.1" customHeight="1">
      <c r="A131" s="69"/>
      <c r="B131" s="26"/>
      <c r="C131" s="246"/>
      <c r="D131" s="361"/>
      <c r="E131" s="24"/>
      <c r="F131" s="20"/>
      <c r="G131" s="21"/>
      <c r="H131" s="2"/>
      <c r="I131" s="362"/>
      <c r="J131" s="347"/>
      <c r="K131" s="24"/>
      <c r="L131" s="249"/>
      <c r="M131" s="236"/>
      <c r="N131" s="235"/>
      <c r="O131" s="349"/>
    </row>
    <row r="132" spans="1:15" s="16" customFormat="1" ht="11.1" customHeight="1">
      <c r="A132" s="61"/>
      <c r="B132" s="27"/>
      <c r="C132" s="247"/>
      <c r="D132" s="363"/>
      <c r="E132" s="351"/>
      <c r="F132" s="364"/>
      <c r="G132" s="324"/>
      <c r="H132" s="352"/>
      <c r="I132" s="365"/>
      <c r="J132" s="350"/>
      <c r="K132" s="351"/>
      <c r="L132" s="352"/>
      <c r="M132" s="353"/>
      <c r="N132" s="354"/>
      <c r="O132" s="355"/>
    </row>
  </sheetData>
  <mergeCells count="8">
    <mergeCell ref="A2:O2"/>
    <mergeCell ref="A4:A6"/>
    <mergeCell ref="B4:B6"/>
    <mergeCell ref="C4:C6"/>
    <mergeCell ref="D4:I5"/>
    <mergeCell ref="J4:L5"/>
    <mergeCell ref="M4:O5"/>
    <mergeCell ref="H6:I6"/>
  </mergeCells>
  <phoneticPr fontId="15"/>
  <printOptions horizontalCentered="1" verticalCentered="1"/>
  <pageMargins left="0" right="0" top="0.59055118110236227" bottom="0" header="0" footer="0"/>
  <headerFooter alignWithMargins="0"/>
  <rowBreaks count="2" manualBreakCount="2">
    <brk id="48" max="16383" man="1"/>
    <brk id="90" max="14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706AC-44FB-4879-8C13-FEAD14E6B6DE}">
  <sheetPr>
    <tabColor indexed="42"/>
  </sheetPr>
  <dimension ref="A1:O90"/>
  <sheetViews>
    <sheetView showZeros="0" view="pageBreakPreview" zoomScaleNormal="100" zoomScaleSheetLayoutView="100" workbookViewId="0">
      <selection sqref="A1:XFD1048576"/>
    </sheetView>
  </sheetViews>
  <sheetFormatPr defaultColWidth="8.796875" defaultRowHeight="17.25"/>
  <cols>
    <col min="1" max="1" width="3.69921875" style="28" customWidth="1"/>
    <col min="2" max="2" width="20.69921875" style="28" customWidth="1"/>
    <col min="3" max="3" width="19.69921875" style="248" customWidth="1"/>
    <col min="4" max="4" width="4.69921875" style="29" customWidth="1"/>
    <col min="5" max="5" width="3.19921875" style="28" customWidth="1"/>
    <col min="6" max="6" width="6.69921875" style="28" customWidth="1"/>
    <col min="7" max="7" width="8.69921875" style="28" customWidth="1"/>
    <col min="8" max="8" width="9.69921875" style="28" customWidth="1"/>
    <col min="9" max="9" width="4.296875" style="28" customWidth="1"/>
    <col min="10" max="10" width="4.69921875" style="28" customWidth="1"/>
    <col min="11" max="11" width="3.19921875" style="40" customWidth="1"/>
    <col min="12" max="12" width="8.69921875" style="28" customWidth="1"/>
    <col min="13" max="13" width="4.69921875" style="28" customWidth="1"/>
    <col min="14" max="14" width="3.19921875" style="28" customWidth="1"/>
    <col min="15" max="15" width="8.69921875" style="28" customWidth="1"/>
    <col min="16" max="16384" width="8.796875" style="28"/>
  </cols>
  <sheetData>
    <row r="1" spans="1:15" s="3" customFormat="1" ht="13.5">
      <c r="A1" s="1"/>
      <c r="B1" s="2"/>
      <c r="C1" s="243"/>
      <c r="D1" s="4"/>
      <c r="E1" s="5"/>
      <c r="F1" s="6"/>
      <c r="G1" s="7"/>
      <c r="H1" s="8"/>
      <c r="I1" s="9"/>
      <c r="K1" s="5"/>
      <c r="N1" s="8" t="s">
        <v>579</v>
      </c>
      <c r="O1" s="5">
        <v>1</v>
      </c>
    </row>
    <row r="2" spans="1:15" s="10" customFormat="1" ht="30" customHeight="1">
      <c r="A2" s="523" t="s">
        <v>1219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5"/>
    </row>
    <row r="3" spans="1:15" s="10" customFormat="1" ht="13.5" customHeight="1">
      <c r="A3" s="281"/>
      <c r="B3" s="30" t="s">
        <v>1217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3"/>
    </row>
    <row r="4" spans="1:15" s="10" customFormat="1" ht="15.95" customHeight="1">
      <c r="A4" s="536" t="s">
        <v>6</v>
      </c>
      <c r="B4" s="539" t="s">
        <v>33</v>
      </c>
      <c r="C4" s="542" t="s">
        <v>8</v>
      </c>
      <c r="D4" s="526" t="s">
        <v>1213</v>
      </c>
      <c r="E4" s="527"/>
      <c r="F4" s="527"/>
      <c r="G4" s="527"/>
      <c r="H4" s="527"/>
      <c r="I4" s="528"/>
      <c r="J4" s="526" t="s">
        <v>1214</v>
      </c>
      <c r="K4" s="527"/>
      <c r="L4" s="532"/>
      <c r="M4" s="534" t="s">
        <v>1215</v>
      </c>
      <c r="N4" s="527"/>
      <c r="O4" s="528"/>
    </row>
    <row r="5" spans="1:15" s="10" customFormat="1" ht="15.95" customHeight="1">
      <c r="A5" s="537"/>
      <c r="B5" s="540"/>
      <c r="C5" s="543"/>
      <c r="D5" s="529"/>
      <c r="E5" s="530"/>
      <c r="F5" s="530"/>
      <c r="G5" s="530"/>
      <c r="H5" s="530"/>
      <c r="I5" s="531"/>
      <c r="J5" s="529"/>
      <c r="K5" s="530"/>
      <c r="L5" s="533"/>
      <c r="M5" s="535"/>
      <c r="N5" s="530"/>
      <c r="O5" s="531"/>
    </row>
    <row r="6" spans="1:15" s="3" customFormat="1" ht="15.95" customHeight="1">
      <c r="A6" s="538"/>
      <c r="B6" s="541"/>
      <c r="C6" s="544"/>
      <c r="D6" s="356" t="s">
        <v>4</v>
      </c>
      <c r="E6" s="304" t="s">
        <v>5</v>
      </c>
      <c r="F6" s="305"/>
      <c r="G6" s="306"/>
      <c r="H6" s="545"/>
      <c r="I6" s="546"/>
      <c r="J6" s="341" t="s">
        <v>4</v>
      </c>
      <c r="K6" s="304" t="s">
        <v>5</v>
      </c>
      <c r="L6" s="307"/>
      <c r="M6" s="308" t="s">
        <v>4</v>
      </c>
      <c r="N6" s="304" t="s">
        <v>5</v>
      </c>
      <c r="O6" s="342" t="s">
        <v>7</v>
      </c>
    </row>
    <row r="7" spans="1:15" s="16" customFormat="1" ht="11.1" customHeight="1">
      <c r="A7" s="11"/>
      <c r="B7" s="12"/>
      <c r="C7" s="244"/>
      <c r="D7" s="357"/>
      <c r="E7" s="13"/>
      <c r="F7" s="14"/>
      <c r="G7" s="15"/>
      <c r="I7" s="358"/>
      <c r="J7" s="343"/>
      <c r="K7" s="13"/>
      <c r="M7" s="234"/>
      <c r="N7" s="12"/>
      <c r="O7" s="344"/>
    </row>
    <row r="8" spans="1:15" s="16" customFormat="1" ht="11.1" customHeight="1">
      <c r="A8" s="385"/>
      <c r="B8" s="386"/>
      <c r="C8" s="244"/>
      <c r="D8" s="357"/>
      <c r="E8" s="13"/>
      <c r="F8" s="14"/>
      <c r="G8" s="15"/>
      <c r="I8" s="358"/>
      <c r="J8" s="343"/>
      <c r="K8" s="13"/>
      <c r="M8" s="234"/>
      <c r="N8" s="12"/>
      <c r="O8" s="344"/>
    </row>
    <row r="9" spans="1:15" s="16" customFormat="1" ht="11.1" customHeight="1">
      <c r="A9" s="387" t="s">
        <v>1123</v>
      </c>
      <c r="B9" s="388" t="s">
        <v>598</v>
      </c>
      <c r="C9" s="245"/>
      <c r="D9" s="359"/>
      <c r="E9" s="390"/>
      <c r="F9" s="17"/>
      <c r="G9" s="18"/>
      <c r="H9" s="19"/>
      <c r="I9" s="360"/>
      <c r="J9" s="343"/>
      <c r="K9" s="13"/>
      <c r="M9" s="234"/>
      <c r="N9" s="12"/>
      <c r="O9" s="344"/>
    </row>
    <row r="10" spans="1:15" s="16" customFormat="1" ht="11.1" customHeight="1">
      <c r="A10" s="11"/>
      <c r="B10" s="12"/>
      <c r="C10" s="244"/>
      <c r="D10" s="357"/>
      <c r="E10" s="13"/>
      <c r="F10" s="14"/>
      <c r="G10" s="15"/>
      <c r="I10" s="358"/>
      <c r="J10" s="331"/>
      <c r="K10" s="325"/>
      <c r="L10" s="326"/>
      <c r="M10" s="327"/>
      <c r="N10" s="325"/>
      <c r="O10" s="332"/>
    </row>
    <row r="11" spans="1:15" s="16" customFormat="1" ht="11.1" customHeight="1">
      <c r="A11" s="385"/>
      <c r="B11" s="386"/>
      <c r="C11" s="244"/>
      <c r="D11" s="357"/>
      <c r="E11" s="13"/>
      <c r="F11" s="14"/>
      <c r="G11" s="15"/>
      <c r="I11" s="358"/>
      <c r="J11" s="333"/>
      <c r="K11" s="24"/>
      <c r="L11" s="2"/>
      <c r="M11" s="236"/>
      <c r="N11" s="24"/>
      <c r="O11" s="334"/>
    </row>
    <row r="12" spans="1:15" s="16" customFormat="1" ht="11.1" customHeight="1">
      <c r="A12" s="387"/>
      <c r="B12" s="388" t="s">
        <v>747</v>
      </c>
      <c r="C12" s="245"/>
      <c r="D12" s="389"/>
      <c r="E12" s="390"/>
      <c r="F12" s="17"/>
      <c r="G12" s="18"/>
      <c r="H12" s="19"/>
      <c r="I12" s="360"/>
      <c r="J12" s="339"/>
      <c r="K12" s="22"/>
      <c r="L12" s="329"/>
      <c r="M12" s="330"/>
      <c r="N12" s="328"/>
      <c r="O12" s="340"/>
    </row>
    <row r="13" spans="1:15" s="16" customFormat="1" ht="11.1" customHeight="1">
      <c r="A13" s="11"/>
      <c r="B13" s="12"/>
      <c r="C13" s="244"/>
      <c r="D13" s="357"/>
      <c r="E13" s="13"/>
      <c r="F13" s="14"/>
      <c r="G13" s="15"/>
      <c r="I13" s="358"/>
      <c r="J13" s="337"/>
      <c r="K13" s="325"/>
      <c r="L13" s="239"/>
      <c r="M13" s="237"/>
      <c r="N13" s="325"/>
      <c r="O13" s="338"/>
    </row>
    <row r="14" spans="1:15" s="16" customFormat="1" ht="11.1" customHeight="1">
      <c r="A14" s="385"/>
      <c r="B14" s="386"/>
      <c r="C14" s="244"/>
      <c r="D14" s="357"/>
      <c r="E14" s="13"/>
      <c r="F14" s="14"/>
      <c r="G14" s="15"/>
      <c r="I14" s="358"/>
      <c r="J14" s="333"/>
      <c r="K14" s="24"/>
      <c r="L14" s="2"/>
      <c r="M14" s="236"/>
      <c r="N14" s="24"/>
      <c r="O14" s="334"/>
    </row>
    <row r="15" spans="1:15" s="16" customFormat="1" ht="11.1" customHeight="1">
      <c r="A15" s="387"/>
      <c r="B15" s="388" t="s">
        <v>748</v>
      </c>
      <c r="C15" s="245" t="s">
        <v>749</v>
      </c>
      <c r="D15" s="389">
        <v>24</v>
      </c>
      <c r="E15" s="390" t="s">
        <v>2</v>
      </c>
      <c r="F15" s="17"/>
      <c r="G15" s="18"/>
      <c r="H15" s="19"/>
      <c r="I15" s="360"/>
      <c r="J15" s="339">
        <v>15</v>
      </c>
      <c r="K15" s="22" t="s">
        <v>1220</v>
      </c>
      <c r="L15" s="329"/>
      <c r="M15" s="330">
        <v>9</v>
      </c>
      <c r="N15" s="22" t="s">
        <v>1220</v>
      </c>
      <c r="O15" s="340"/>
    </row>
    <row r="16" spans="1:15" s="16" customFormat="1" ht="11.1" customHeight="1">
      <c r="A16" s="11"/>
      <c r="B16" s="12"/>
      <c r="C16" s="244"/>
      <c r="D16" s="357"/>
      <c r="E16" s="13"/>
      <c r="F16" s="14"/>
      <c r="G16" s="15"/>
      <c r="I16" s="358"/>
      <c r="J16" s="337"/>
      <c r="K16" s="325"/>
      <c r="L16" s="239"/>
      <c r="M16" s="237"/>
      <c r="N16" s="325"/>
      <c r="O16" s="338"/>
    </row>
    <row r="17" spans="1:15" s="16" customFormat="1" ht="11.1" customHeight="1">
      <c r="A17" s="385"/>
      <c r="B17" s="386"/>
      <c r="C17" s="244"/>
      <c r="D17" s="357"/>
      <c r="E17" s="13"/>
      <c r="F17" s="14"/>
      <c r="G17" s="15"/>
      <c r="I17" s="358"/>
      <c r="J17" s="333"/>
      <c r="K17" s="24"/>
      <c r="L17" s="2"/>
      <c r="M17" s="236"/>
      <c r="N17" s="24"/>
      <c r="O17" s="334"/>
    </row>
    <row r="18" spans="1:15" s="16" customFormat="1" ht="11.1" customHeight="1">
      <c r="A18" s="387"/>
      <c r="B18" s="388" t="s">
        <v>775</v>
      </c>
      <c r="C18" s="245" t="s">
        <v>777</v>
      </c>
      <c r="D18" s="389">
        <v>2</v>
      </c>
      <c r="E18" s="390" t="s">
        <v>740</v>
      </c>
      <c r="F18" s="17"/>
      <c r="G18" s="18"/>
      <c r="H18" s="19"/>
      <c r="I18" s="360"/>
      <c r="J18" s="335">
        <v>1</v>
      </c>
      <c r="K18" s="22" t="s">
        <v>465</v>
      </c>
      <c r="L18" s="329"/>
      <c r="M18" s="250">
        <v>1</v>
      </c>
      <c r="N18" s="22" t="s">
        <v>465</v>
      </c>
      <c r="O18" s="340"/>
    </row>
    <row r="19" spans="1:15" s="16" customFormat="1" ht="11.1" customHeight="1">
      <c r="A19" s="11"/>
      <c r="B19" s="12"/>
      <c r="C19" s="244"/>
      <c r="D19" s="357"/>
      <c r="E19" s="13"/>
      <c r="F19" s="14"/>
      <c r="G19" s="15"/>
      <c r="I19" s="358"/>
      <c r="J19" s="333"/>
      <c r="K19" s="325"/>
      <c r="L19" s="239"/>
      <c r="M19" s="236"/>
      <c r="N19" s="325"/>
      <c r="O19" s="338"/>
    </row>
    <row r="20" spans="1:15" s="16" customFormat="1" ht="11.1" customHeight="1">
      <c r="A20" s="385"/>
      <c r="B20" s="386"/>
      <c r="C20" s="244"/>
      <c r="D20" s="357"/>
      <c r="E20" s="13"/>
      <c r="F20" s="14"/>
      <c r="G20" s="15"/>
      <c r="I20" s="358"/>
      <c r="J20" s="333"/>
      <c r="K20" s="24"/>
      <c r="L20" s="2"/>
      <c r="M20" s="236"/>
      <c r="N20" s="24"/>
      <c r="O20" s="334"/>
    </row>
    <row r="21" spans="1:15" s="16" customFormat="1" ht="11.1" customHeight="1">
      <c r="A21" s="387"/>
      <c r="B21" s="388" t="s">
        <v>778</v>
      </c>
      <c r="C21" s="245"/>
      <c r="D21" s="389"/>
      <c r="E21" s="390"/>
      <c r="F21" s="17"/>
      <c r="G21" s="18"/>
      <c r="H21" s="19"/>
      <c r="I21" s="360"/>
      <c r="J21" s="335"/>
      <c r="K21" s="22"/>
      <c r="L21" s="329"/>
      <c r="M21" s="250"/>
      <c r="N21" s="22"/>
      <c r="O21" s="340"/>
    </row>
    <row r="22" spans="1:15" s="16" customFormat="1" ht="11.1" customHeight="1">
      <c r="A22" s="11"/>
      <c r="B22" s="12"/>
      <c r="C22" s="244"/>
      <c r="D22" s="357"/>
      <c r="E22" s="13"/>
      <c r="F22" s="14"/>
      <c r="G22" s="15"/>
      <c r="I22" s="358"/>
      <c r="J22" s="337"/>
      <c r="K22" s="325"/>
      <c r="L22" s="239"/>
      <c r="M22" s="237"/>
      <c r="N22" s="325"/>
      <c r="O22" s="338"/>
    </row>
    <row r="23" spans="1:15" s="16" customFormat="1" ht="11.1" customHeight="1">
      <c r="A23" s="385"/>
      <c r="B23" s="386"/>
      <c r="C23" s="244"/>
      <c r="D23" s="357"/>
      <c r="E23" s="13"/>
      <c r="F23" s="14"/>
      <c r="G23" s="15"/>
      <c r="I23" s="358"/>
      <c r="J23" s="333"/>
      <c r="K23" s="24"/>
      <c r="L23" s="429"/>
      <c r="N23" s="24"/>
      <c r="O23" s="334"/>
    </row>
    <row r="24" spans="1:15" s="16" customFormat="1" ht="11.1" customHeight="1">
      <c r="A24" s="387"/>
      <c r="B24" s="388" t="s">
        <v>958</v>
      </c>
      <c r="C24" s="245" t="s">
        <v>994</v>
      </c>
      <c r="D24" s="389">
        <v>3</v>
      </c>
      <c r="E24" s="390" t="s">
        <v>2</v>
      </c>
      <c r="F24" s="17"/>
      <c r="G24" s="18"/>
      <c r="H24" s="19"/>
      <c r="I24" s="360"/>
      <c r="J24" s="335"/>
      <c r="K24" s="22" t="s">
        <v>1220</v>
      </c>
      <c r="L24" s="329"/>
      <c r="M24" s="236">
        <v>3</v>
      </c>
      <c r="N24" s="22" t="s">
        <v>1220</v>
      </c>
      <c r="O24" s="340"/>
    </row>
    <row r="25" spans="1:15" s="16" customFormat="1" ht="11.1" customHeight="1">
      <c r="A25" s="11"/>
      <c r="B25" s="12"/>
      <c r="C25" s="244"/>
      <c r="D25" s="357"/>
      <c r="E25" s="13"/>
      <c r="F25" s="14"/>
      <c r="G25" s="15"/>
      <c r="I25" s="358"/>
      <c r="J25" s="337"/>
      <c r="K25" s="325"/>
      <c r="L25" s="239"/>
      <c r="M25" s="237"/>
      <c r="N25" s="325"/>
      <c r="O25" s="338"/>
    </row>
    <row r="26" spans="1:15" s="16" customFormat="1" ht="11.1" customHeight="1">
      <c r="A26" s="385"/>
      <c r="B26" s="386"/>
      <c r="C26" s="244"/>
      <c r="D26" s="357"/>
      <c r="E26" s="13"/>
      <c r="F26" s="14"/>
      <c r="G26" s="15"/>
      <c r="I26" s="358"/>
      <c r="J26" s="333"/>
      <c r="K26" s="24"/>
      <c r="L26" s="2"/>
      <c r="M26" s="236"/>
      <c r="N26" s="24"/>
      <c r="O26" s="334"/>
    </row>
    <row r="27" spans="1:15" s="16" customFormat="1" ht="11.1" customHeight="1">
      <c r="A27" s="387"/>
      <c r="B27" s="388" t="s">
        <v>958</v>
      </c>
      <c r="C27" s="245" t="s">
        <v>995</v>
      </c>
      <c r="D27" s="389">
        <v>1</v>
      </c>
      <c r="E27" s="390" t="s">
        <v>2</v>
      </c>
      <c r="F27" s="17"/>
      <c r="G27" s="18"/>
      <c r="H27" s="19"/>
      <c r="I27" s="360"/>
      <c r="J27" s="335"/>
      <c r="K27" s="22" t="s">
        <v>1220</v>
      </c>
      <c r="L27" s="329"/>
      <c r="M27" s="250">
        <v>1</v>
      </c>
      <c r="N27" s="22" t="s">
        <v>1220</v>
      </c>
      <c r="O27" s="340"/>
    </row>
    <row r="28" spans="1:15" s="16" customFormat="1" ht="11.1" customHeight="1">
      <c r="A28" s="11"/>
      <c r="B28" s="12"/>
      <c r="C28" s="244"/>
      <c r="D28" s="357"/>
      <c r="E28" s="13"/>
      <c r="F28" s="14"/>
      <c r="G28" s="15"/>
      <c r="I28" s="358"/>
      <c r="J28" s="337"/>
      <c r="K28" s="325"/>
      <c r="L28" s="239"/>
      <c r="M28" s="237"/>
      <c r="N28" s="325"/>
      <c r="O28" s="338"/>
    </row>
    <row r="29" spans="1:15" s="16" customFormat="1" ht="11.1" customHeight="1">
      <c r="A29" s="385"/>
      <c r="B29" s="386"/>
      <c r="C29" s="244"/>
      <c r="D29" s="357"/>
      <c r="E29" s="13"/>
      <c r="F29" s="14"/>
      <c r="G29" s="15"/>
      <c r="I29" s="358"/>
      <c r="J29" s="333"/>
      <c r="K29" s="24"/>
      <c r="L29" s="2"/>
      <c r="M29" s="236"/>
      <c r="N29" s="24"/>
      <c r="O29" s="334"/>
    </row>
    <row r="30" spans="1:15" s="16" customFormat="1" ht="11.1" customHeight="1">
      <c r="A30" s="387"/>
      <c r="B30" s="388" t="s">
        <v>1077</v>
      </c>
      <c r="C30" s="245" t="s">
        <v>996</v>
      </c>
      <c r="D30" s="389">
        <v>11</v>
      </c>
      <c r="E30" s="390" t="s">
        <v>2</v>
      </c>
      <c r="F30" s="17"/>
      <c r="G30" s="18"/>
      <c r="H30" s="19"/>
      <c r="I30" s="360"/>
      <c r="J30" s="335">
        <v>8</v>
      </c>
      <c r="K30" s="22" t="s">
        <v>1220</v>
      </c>
      <c r="L30" s="329"/>
      <c r="M30" s="250">
        <v>3</v>
      </c>
      <c r="N30" s="22" t="s">
        <v>1220</v>
      </c>
      <c r="O30" s="340"/>
    </row>
    <row r="31" spans="1:15" s="16" customFormat="1" ht="11.1" customHeight="1">
      <c r="A31" s="11"/>
      <c r="B31" s="12"/>
      <c r="C31" s="244"/>
      <c r="D31" s="357"/>
      <c r="E31" s="13"/>
      <c r="F31" s="14"/>
      <c r="G31" s="15"/>
      <c r="I31" s="358"/>
      <c r="J31" s="337"/>
      <c r="K31" s="325"/>
      <c r="L31" s="239"/>
      <c r="M31" s="237"/>
      <c r="N31" s="325"/>
      <c r="O31" s="338"/>
    </row>
    <row r="32" spans="1:15" s="16" customFormat="1" ht="11.1" customHeight="1">
      <c r="A32" s="385"/>
      <c r="B32" s="386"/>
      <c r="C32" s="244"/>
      <c r="D32" s="357"/>
      <c r="E32" s="13"/>
      <c r="F32" s="14"/>
      <c r="G32" s="15"/>
      <c r="I32" s="358"/>
      <c r="J32" s="333"/>
      <c r="K32" s="24"/>
      <c r="L32" s="2"/>
      <c r="M32" s="236"/>
      <c r="N32" s="24"/>
      <c r="O32" s="334"/>
    </row>
    <row r="33" spans="1:15" s="16" customFormat="1" ht="11.1" customHeight="1">
      <c r="A33" s="387"/>
      <c r="B33" s="388" t="s">
        <v>1077</v>
      </c>
      <c r="C33" s="245" t="s">
        <v>997</v>
      </c>
      <c r="D33" s="389">
        <v>27</v>
      </c>
      <c r="E33" s="390" t="s">
        <v>2</v>
      </c>
      <c r="F33" s="17"/>
      <c r="G33" s="18"/>
      <c r="H33" s="19"/>
      <c r="I33" s="360"/>
      <c r="J33" s="335">
        <v>26</v>
      </c>
      <c r="K33" s="22" t="s">
        <v>1220</v>
      </c>
      <c r="L33" s="329"/>
      <c r="M33" s="240">
        <v>1</v>
      </c>
      <c r="N33" s="22" t="s">
        <v>1220</v>
      </c>
      <c r="O33" s="340"/>
    </row>
    <row r="34" spans="1:15" s="16" customFormat="1" ht="11.1" customHeight="1">
      <c r="A34" s="11"/>
      <c r="B34" s="12"/>
      <c r="C34" s="244"/>
      <c r="D34" s="357"/>
      <c r="E34" s="13"/>
      <c r="F34" s="14"/>
      <c r="G34" s="15"/>
      <c r="I34" s="358"/>
      <c r="J34" s="346"/>
      <c r="K34" s="325"/>
      <c r="L34" s="239"/>
      <c r="M34" s="237"/>
      <c r="N34" s="325"/>
      <c r="O34" s="338"/>
    </row>
    <row r="35" spans="1:15" s="16" customFormat="1" ht="11.1" customHeight="1">
      <c r="A35" s="385"/>
      <c r="B35" s="386"/>
      <c r="C35" s="244"/>
      <c r="D35" s="357"/>
      <c r="E35" s="13"/>
      <c r="F35" s="14"/>
      <c r="G35" s="15"/>
      <c r="I35" s="358"/>
      <c r="J35" s="347"/>
      <c r="K35" s="24"/>
      <c r="L35" s="2"/>
      <c r="M35" s="236"/>
      <c r="N35" s="24"/>
      <c r="O35" s="334"/>
    </row>
    <row r="36" spans="1:15" s="16" customFormat="1" ht="11.1" customHeight="1">
      <c r="A36" s="387"/>
      <c r="B36" s="388" t="s">
        <v>1077</v>
      </c>
      <c r="C36" s="245" t="s">
        <v>998</v>
      </c>
      <c r="D36" s="389">
        <v>11</v>
      </c>
      <c r="E36" s="390" t="s">
        <v>2</v>
      </c>
      <c r="F36" s="17"/>
      <c r="G36" s="18"/>
      <c r="H36" s="19"/>
      <c r="I36" s="360"/>
      <c r="J36" s="348">
        <v>8</v>
      </c>
      <c r="K36" s="22" t="s">
        <v>1220</v>
      </c>
      <c r="L36" s="329"/>
      <c r="M36" s="240">
        <v>3</v>
      </c>
      <c r="N36" s="22" t="s">
        <v>1220</v>
      </c>
      <c r="O36" s="340"/>
    </row>
    <row r="37" spans="1:15" s="16" customFormat="1" ht="11.1" customHeight="1">
      <c r="A37" s="11"/>
      <c r="B37" s="12"/>
      <c r="C37" s="244"/>
      <c r="D37" s="357"/>
      <c r="E37" s="13"/>
      <c r="F37" s="14"/>
      <c r="G37" s="15"/>
      <c r="I37" s="358"/>
      <c r="J37" s="346"/>
      <c r="K37" s="325"/>
      <c r="L37" s="239"/>
      <c r="M37" s="237"/>
      <c r="N37" s="325"/>
      <c r="O37" s="338"/>
    </row>
    <row r="38" spans="1:15" s="16" customFormat="1" ht="11.1" customHeight="1">
      <c r="A38" s="385"/>
      <c r="B38" s="386"/>
      <c r="C38" s="244"/>
      <c r="D38" s="357"/>
      <c r="E38" s="13"/>
      <c r="F38" s="14"/>
      <c r="G38" s="15"/>
      <c r="I38" s="358"/>
      <c r="J38" s="347"/>
      <c r="K38" s="24"/>
      <c r="L38" s="2"/>
      <c r="M38" s="236"/>
      <c r="N38" s="24"/>
      <c r="O38" s="334"/>
    </row>
    <row r="39" spans="1:15" s="16" customFormat="1" ht="11.1" customHeight="1">
      <c r="A39" s="387"/>
      <c r="B39" s="388" t="s">
        <v>1077</v>
      </c>
      <c r="C39" s="245" t="s">
        <v>999</v>
      </c>
      <c r="D39" s="389">
        <v>28</v>
      </c>
      <c r="E39" s="390" t="s">
        <v>2</v>
      </c>
      <c r="F39" s="17"/>
      <c r="G39" s="18"/>
      <c r="H39" s="19"/>
      <c r="I39" s="360"/>
      <c r="J39" s="348">
        <v>26</v>
      </c>
      <c r="K39" s="22" t="s">
        <v>1220</v>
      </c>
      <c r="L39" s="329"/>
      <c r="M39" s="240">
        <v>2</v>
      </c>
      <c r="N39" s="22" t="s">
        <v>1220</v>
      </c>
      <c r="O39" s="340"/>
    </row>
    <row r="40" spans="1:15" s="16" customFormat="1" ht="11.1" customHeight="1">
      <c r="A40" s="11"/>
      <c r="B40" s="12"/>
      <c r="C40" s="244"/>
      <c r="D40" s="357"/>
      <c r="E40" s="13"/>
      <c r="F40" s="14"/>
      <c r="G40" s="15"/>
      <c r="I40" s="358"/>
      <c r="J40" s="346"/>
      <c r="K40" s="325"/>
      <c r="L40" s="239"/>
      <c r="M40" s="237"/>
      <c r="N40" s="325"/>
      <c r="O40" s="338"/>
    </row>
    <row r="41" spans="1:15" s="16" customFormat="1" ht="11.1" customHeight="1">
      <c r="A41" s="385"/>
      <c r="B41" s="386"/>
      <c r="C41" s="244"/>
      <c r="D41" s="357"/>
      <c r="E41" s="13"/>
      <c r="F41" s="14"/>
      <c r="G41" s="15"/>
      <c r="I41" s="358"/>
      <c r="J41" s="347"/>
      <c r="K41" s="24"/>
      <c r="L41" s="2"/>
      <c r="M41" s="236"/>
      <c r="N41" s="24"/>
      <c r="O41" s="334"/>
    </row>
    <row r="42" spans="1:15" s="16" customFormat="1" ht="11.1" customHeight="1">
      <c r="A42" s="387"/>
      <c r="B42" s="388" t="s">
        <v>713</v>
      </c>
      <c r="C42" s="245"/>
      <c r="D42" s="389"/>
      <c r="E42" s="390"/>
      <c r="F42" s="17"/>
      <c r="G42" s="18"/>
      <c r="H42" s="19"/>
      <c r="I42" s="360"/>
      <c r="J42" s="348"/>
      <c r="K42" s="22"/>
      <c r="L42" s="329"/>
      <c r="M42" s="240"/>
      <c r="N42" s="22"/>
      <c r="O42" s="340"/>
    </row>
    <row r="43" spans="1:15" s="16" customFormat="1" ht="11.1" customHeight="1">
      <c r="A43" s="11"/>
      <c r="B43" s="12"/>
      <c r="C43" s="244"/>
      <c r="D43" s="357"/>
      <c r="E43" s="13"/>
      <c r="F43" s="14"/>
      <c r="G43" s="15"/>
      <c r="I43" s="358"/>
      <c r="J43" s="346" t="s">
        <v>1076</v>
      </c>
      <c r="K43" s="325"/>
      <c r="L43" s="239"/>
      <c r="M43" s="346" t="s">
        <v>1076</v>
      </c>
      <c r="N43" s="325"/>
      <c r="O43" s="338"/>
    </row>
    <row r="44" spans="1:15" s="16" customFormat="1" ht="11.1" customHeight="1">
      <c r="A44" s="385"/>
      <c r="B44" s="386"/>
      <c r="C44" s="244"/>
      <c r="D44" s="357"/>
      <c r="E44" s="13"/>
      <c r="F44" s="14"/>
      <c r="G44" s="15"/>
      <c r="I44" s="358"/>
      <c r="J44" s="402">
        <v>0.54</v>
      </c>
      <c r="K44" s="24"/>
      <c r="L44" s="2"/>
      <c r="M44" s="403">
        <v>0.46</v>
      </c>
      <c r="N44" s="24"/>
      <c r="O44" s="334"/>
    </row>
    <row r="45" spans="1:15" s="16" customFormat="1" ht="11.1" customHeight="1">
      <c r="A45" s="387"/>
      <c r="B45" s="388" t="s">
        <v>1067</v>
      </c>
      <c r="C45" s="245"/>
      <c r="D45" s="389">
        <v>1</v>
      </c>
      <c r="E45" s="390" t="s">
        <v>36</v>
      </c>
      <c r="F45" s="398"/>
      <c r="G45" s="399"/>
      <c r="H45" s="19"/>
      <c r="I45" s="360"/>
      <c r="J45" s="348"/>
      <c r="K45" s="22" t="s">
        <v>43</v>
      </c>
      <c r="L45" s="329"/>
      <c r="M45" s="240"/>
      <c r="N45" s="22" t="s">
        <v>43</v>
      </c>
      <c r="O45" s="340"/>
    </row>
    <row r="46" spans="1:15" s="16" customFormat="1" ht="11.1" customHeight="1">
      <c r="A46" s="11"/>
      <c r="B46" s="12"/>
      <c r="C46" s="244"/>
      <c r="D46" s="357"/>
      <c r="E46" s="13"/>
      <c r="F46" s="14"/>
      <c r="G46" s="15"/>
      <c r="I46" s="358"/>
      <c r="J46" s="346" t="s">
        <v>1076</v>
      </c>
      <c r="K46" s="325"/>
      <c r="L46" s="239"/>
      <c r="M46" s="346" t="s">
        <v>1076</v>
      </c>
      <c r="N46" s="325"/>
      <c r="O46" s="338"/>
    </row>
    <row r="47" spans="1:15" s="16" customFormat="1" ht="11.1" customHeight="1">
      <c r="A47" s="385"/>
      <c r="B47" s="386"/>
      <c r="C47" s="244"/>
      <c r="D47" s="357"/>
      <c r="E47" s="13"/>
      <c r="F47" s="14"/>
      <c r="G47" s="15"/>
      <c r="I47" s="358"/>
      <c r="J47" s="402">
        <v>0.54</v>
      </c>
      <c r="K47" s="24"/>
      <c r="L47" s="2"/>
      <c r="M47" s="403">
        <v>0.46</v>
      </c>
      <c r="N47" s="24"/>
      <c r="O47" s="334"/>
    </row>
    <row r="48" spans="1:15" s="16" customFormat="1" ht="11.1" customHeight="1">
      <c r="A48" s="387"/>
      <c r="B48" s="388" t="s">
        <v>1071</v>
      </c>
      <c r="C48" s="245"/>
      <c r="D48" s="389">
        <v>1</v>
      </c>
      <c r="E48" s="390" t="s">
        <v>36</v>
      </c>
      <c r="F48" s="17"/>
      <c r="G48" s="18"/>
      <c r="H48" s="19"/>
      <c r="I48" s="360"/>
      <c r="J48" s="348"/>
      <c r="K48" s="22" t="s">
        <v>43</v>
      </c>
      <c r="L48" s="329"/>
      <c r="M48" s="240"/>
      <c r="N48" s="22" t="s">
        <v>43</v>
      </c>
      <c r="O48" s="340"/>
    </row>
    <row r="49" spans="1:15" s="16" customFormat="1" ht="11.1" customHeight="1">
      <c r="A49" s="11"/>
      <c r="B49" s="12"/>
      <c r="C49" s="244"/>
      <c r="D49" s="357"/>
      <c r="E49" s="13"/>
      <c r="F49" s="14"/>
      <c r="G49" s="15"/>
      <c r="I49" s="358"/>
      <c r="J49" s="346" t="s">
        <v>1076</v>
      </c>
      <c r="K49" s="325"/>
      <c r="L49" s="239"/>
      <c r="M49" s="346" t="s">
        <v>1076</v>
      </c>
      <c r="N49" s="325"/>
      <c r="O49" s="338"/>
    </row>
    <row r="50" spans="1:15" s="16" customFormat="1" ht="11.1" customHeight="1">
      <c r="A50" s="385"/>
      <c r="B50" s="386"/>
      <c r="C50" s="244"/>
      <c r="D50" s="357"/>
      <c r="E50" s="13"/>
      <c r="F50" s="14"/>
      <c r="G50" s="15"/>
      <c r="I50" s="358"/>
      <c r="J50" s="402">
        <v>0.54</v>
      </c>
      <c r="K50" s="24"/>
      <c r="L50" s="2"/>
      <c r="M50" s="403">
        <v>0.46</v>
      </c>
      <c r="N50" s="24"/>
      <c r="O50" s="334"/>
    </row>
    <row r="51" spans="1:15" s="16" customFormat="1" ht="11.1" customHeight="1">
      <c r="A51" s="387"/>
      <c r="B51" s="388" t="s">
        <v>1072</v>
      </c>
      <c r="C51" s="245"/>
      <c r="D51" s="389">
        <v>1</v>
      </c>
      <c r="E51" s="390" t="s">
        <v>36</v>
      </c>
      <c r="F51" s="17"/>
      <c r="G51" s="18"/>
      <c r="H51" s="19"/>
      <c r="I51" s="360"/>
      <c r="J51" s="348"/>
      <c r="K51" s="22" t="s">
        <v>43</v>
      </c>
      <c r="L51" s="329"/>
      <c r="M51" s="240"/>
      <c r="N51" s="22" t="s">
        <v>43</v>
      </c>
      <c r="O51" s="340"/>
    </row>
    <row r="52" spans="1:15" s="16" customFormat="1" ht="11.1" customHeight="1">
      <c r="A52" s="11"/>
      <c r="B52" s="12"/>
      <c r="C52" s="244"/>
      <c r="D52" s="357"/>
      <c r="E52" s="13"/>
      <c r="F52" s="14"/>
      <c r="G52" s="15"/>
      <c r="I52" s="358"/>
      <c r="J52" s="346"/>
      <c r="K52" s="325"/>
      <c r="L52" s="239"/>
      <c r="M52" s="346"/>
      <c r="N52" s="325"/>
      <c r="O52" s="338"/>
    </row>
    <row r="53" spans="1:15" s="16" customFormat="1" ht="11.1" customHeight="1">
      <c r="A53" s="385"/>
      <c r="B53" s="386"/>
      <c r="C53" s="244"/>
      <c r="D53" s="357"/>
      <c r="E53" s="13"/>
      <c r="F53" s="14"/>
      <c r="G53" s="15"/>
      <c r="I53" s="358"/>
      <c r="J53" s="402"/>
      <c r="K53" s="24"/>
      <c r="L53" s="2"/>
      <c r="M53" s="403"/>
      <c r="N53" s="24"/>
      <c r="O53" s="334"/>
    </row>
    <row r="54" spans="1:15" s="16" customFormat="1" ht="11.1" customHeight="1">
      <c r="A54" s="387"/>
      <c r="B54" s="388" t="s">
        <v>1180</v>
      </c>
      <c r="C54" s="245"/>
      <c r="D54" s="389"/>
      <c r="E54" s="390"/>
      <c r="F54" s="17"/>
      <c r="G54" s="18"/>
      <c r="H54" s="19"/>
      <c r="I54" s="360"/>
      <c r="J54" s="348"/>
      <c r="K54" s="22"/>
      <c r="L54" s="329"/>
      <c r="M54" s="240"/>
      <c r="N54" s="22"/>
      <c r="O54" s="340"/>
    </row>
    <row r="55" spans="1:15" s="16" customFormat="1" ht="11.1" customHeight="1">
      <c r="A55" s="11"/>
      <c r="B55" s="12"/>
      <c r="C55" s="244" t="s">
        <v>1136</v>
      </c>
      <c r="D55" s="357"/>
      <c r="E55" s="13"/>
      <c r="F55" s="14"/>
      <c r="G55" s="15"/>
      <c r="I55" s="358"/>
      <c r="J55" s="346" t="s">
        <v>1076</v>
      </c>
      <c r="K55" s="325"/>
      <c r="L55" s="239"/>
      <c r="M55" s="346" t="s">
        <v>1076</v>
      </c>
      <c r="N55" s="325"/>
      <c r="O55" s="338"/>
    </row>
    <row r="56" spans="1:15" s="16" customFormat="1" ht="11.1" customHeight="1">
      <c r="A56" s="385"/>
      <c r="B56" s="386" t="s">
        <v>1137</v>
      </c>
      <c r="C56" s="244" t="s">
        <v>1138</v>
      </c>
      <c r="D56" s="357"/>
      <c r="E56" s="13"/>
      <c r="F56" s="14"/>
      <c r="G56" s="15"/>
      <c r="I56" s="358"/>
      <c r="J56" s="402">
        <v>0.54</v>
      </c>
      <c r="K56" s="24"/>
      <c r="L56" s="2"/>
      <c r="M56" s="403">
        <v>0.46</v>
      </c>
      <c r="N56" s="24"/>
      <c r="O56" s="334"/>
    </row>
    <row r="57" spans="1:15" s="16" customFormat="1" ht="11.1" customHeight="1">
      <c r="A57" s="387"/>
      <c r="B57" s="388"/>
      <c r="C57" s="245" t="s">
        <v>1139</v>
      </c>
      <c r="D57" s="359">
        <v>1</v>
      </c>
      <c r="E57" s="390" t="s">
        <v>1142</v>
      </c>
      <c r="F57" s="17"/>
      <c r="G57" s="18"/>
      <c r="H57" s="19"/>
      <c r="I57" s="360"/>
      <c r="J57" s="348"/>
      <c r="K57" s="22" t="s">
        <v>1222</v>
      </c>
      <c r="L57" s="329"/>
      <c r="M57" s="240"/>
      <c r="N57" s="22" t="s">
        <v>1222</v>
      </c>
      <c r="O57" s="340"/>
    </row>
    <row r="58" spans="1:15" s="16" customFormat="1" ht="11.1" customHeight="1">
      <c r="A58" s="11"/>
      <c r="B58" s="12"/>
      <c r="C58" s="244" t="s">
        <v>1136</v>
      </c>
      <c r="D58" s="357"/>
      <c r="E58" s="13"/>
      <c r="F58" s="14"/>
      <c r="G58" s="15"/>
      <c r="I58" s="358"/>
      <c r="J58" s="346" t="s">
        <v>1076</v>
      </c>
      <c r="K58" s="325"/>
      <c r="L58" s="239"/>
      <c r="M58" s="346" t="s">
        <v>1076</v>
      </c>
      <c r="N58" s="325"/>
      <c r="O58" s="338"/>
    </row>
    <row r="59" spans="1:15" s="16" customFormat="1" ht="11.1" customHeight="1">
      <c r="A59" s="385"/>
      <c r="B59" s="386" t="s">
        <v>1140</v>
      </c>
      <c r="C59" s="244" t="s">
        <v>1138</v>
      </c>
      <c r="D59" s="357"/>
      <c r="E59" s="13"/>
      <c r="F59" s="14"/>
      <c r="G59" s="15"/>
      <c r="I59" s="358"/>
      <c r="J59" s="402">
        <v>0.54</v>
      </c>
      <c r="K59" s="24"/>
      <c r="L59" s="2"/>
      <c r="M59" s="403">
        <v>0.46</v>
      </c>
      <c r="N59" s="24"/>
      <c r="O59" s="334"/>
    </row>
    <row r="60" spans="1:15" s="16" customFormat="1" ht="11.1" customHeight="1">
      <c r="A60" s="387"/>
      <c r="B60" s="388"/>
      <c r="C60" s="245" t="s">
        <v>1141</v>
      </c>
      <c r="D60" s="359">
        <v>2</v>
      </c>
      <c r="E60" s="419" t="s">
        <v>1143</v>
      </c>
      <c r="F60" s="17"/>
      <c r="G60" s="18"/>
      <c r="H60" s="19"/>
      <c r="I60" s="360"/>
      <c r="J60" s="348"/>
      <c r="K60" s="22" t="s">
        <v>1223</v>
      </c>
      <c r="L60" s="329"/>
      <c r="M60" s="240"/>
      <c r="N60" s="22" t="s">
        <v>1223</v>
      </c>
      <c r="O60" s="340"/>
    </row>
    <row r="61" spans="1:15" s="16" customFormat="1" ht="11.1" customHeight="1">
      <c r="A61" s="11"/>
      <c r="B61" s="12"/>
      <c r="C61" s="244"/>
      <c r="D61" s="357"/>
      <c r="E61" s="13"/>
      <c r="F61" s="14"/>
      <c r="G61" s="15"/>
      <c r="I61" s="358"/>
      <c r="J61" s="346"/>
      <c r="K61" s="325"/>
      <c r="L61" s="239"/>
      <c r="M61" s="346"/>
      <c r="N61" s="325"/>
      <c r="O61" s="338"/>
    </row>
    <row r="62" spans="1:15" s="16" customFormat="1" ht="11.1" customHeight="1">
      <c r="A62" s="385"/>
      <c r="B62" s="386"/>
      <c r="C62" s="244"/>
      <c r="D62" s="357"/>
      <c r="E62" s="13"/>
      <c r="F62" s="14"/>
      <c r="G62" s="15"/>
      <c r="I62" s="358"/>
      <c r="J62" s="402"/>
      <c r="K62" s="24"/>
      <c r="L62" s="2"/>
      <c r="M62" s="403"/>
      <c r="N62" s="24"/>
      <c r="O62" s="334"/>
    </row>
    <row r="63" spans="1:15" s="16" customFormat="1" ht="11.1" customHeight="1">
      <c r="A63" s="387"/>
      <c r="B63" s="388"/>
      <c r="C63" s="245"/>
      <c r="D63" s="389"/>
      <c r="E63" s="390"/>
      <c r="F63" s="17"/>
      <c r="G63" s="18"/>
      <c r="H63" s="19"/>
      <c r="I63" s="360"/>
      <c r="J63" s="348"/>
      <c r="K63" s="22"/>
      <c r="L63" s="329"/>
      <c r="M63" s="240"/>
      <c r="N63" s="22"/>
      <c r="O63" s="340"/>
    </row>
    <row r="64" spans="1:15" s="16" customFormat="1" ht="11.1" customHeight="1">
      <c r="A64" s="11"/>
      <c r="B64" s="12"/>
      <c r="C64" s="244"/>
      <c r="D64" s="357"/>
      <c r="E64" s="13"/>
      <c r="F64" s="14"/>
      <c r="G64" s="15"/>
      <c r="I64" s="358"/>
      <c r="J64" s="346"/>
      <c r="K64" s="325"/>
      <c r="L64" s="239"/>
      <c r="M64" s="346"/>
      <c r="N64" s="325"/>
      <c r="O64" s="338"/>
    </row>
    <row r="65" spans="1:15" s="16" customFormat="1" ht="11.1" customHeight="1">
      <c r="A65" s="385"/>
      <c r="B65" s="386"/>
      <c r="C65" s="244"/>
      <c r="D65" s="357"/>
      <c r="E65" s="13"/>
      <c r="F65" s="14"/>
      <c r="G65" s="15"/>
      <c r="I65" s="358"/>
      <c r="J65" s="402"/>
      <c r="K65" s="24"/>
      <c r="L65" s="2"/>
      <c r="M65" s="403"/>
      <c r="N65" s="24"/>
      <c r="O65" s="334"/>
    </row>
    <row r="66" spans="1:15" s="16" customFormat="1" ht="11.1" customHeight="1">
      <c r="A66" s="387"/>
      <c r="B66" s="388"/>
      <c r="C66" s="245"/>
      <c r="D66" s="389"/>
      <c r="E66" s="390"/>
      <c r="F66" s="17"/>
      <c r="G66" s="18"/>
      <c r="H66" s="19"/>
      <c r="I66" s="360"/>
      <c r="J66" s="348"/>
      <c r="K66" s="22"/>
      <c r="L66" s="329"/>
      <c r="M66" s="240"/>
      <c r="N66" s="22"/>
      <c r="O66" s="340"/>
    </row>
    <row r="67" spans="1:15" s="16" customFormat="1" ht="11.1" customHeight="1">
      <c r="A67" s="11"/>
      <c r="B67" s="12"/>
      <c r="C67" s="244"/>
      <c r="D67" s="357"/>
      <c r="E67" s="13"/>
      <c r="F67" s="14"/>
      <c r="G67" s="15"/>
      <c r="I67" s="358"/>
      <c r="J67" s="346"/>
      <c r="K67" s="325"/>
      <c r="L67" s="239"/>
      <c r="M67" s="346"/>
      <c r="N67" s="325"/>
      <c r="O67" s="338"/>
    </row>
    <row r="68" spans="1:15" s="16" customFormat="1" ht="11.1" customHeight="1">
      <c r="A68" s="385"/>
      <c r="B68" s="386"/>
      <c r="C68" s="244"/>
      <c r="D68" s="357"/>
      <c r="E68" s="13"/>
      <c r="F68" s="14"/>
      <c r="G68" s="15"/>
      <c r="I68" s="358"/>
      <c r="J68" s="402"/>
      <c r="K68" s="24"/>
      <c r="L68" s="2"/>
      <c r="M68" s="403"/>
      <c r="N68" s="24"/>
      <c r="O68" s="334"/>
    </row>
    <row r="69" spans="1:15" s="16" customFormat="1" ht="11.1" customHeight="1">
      <c r="A69" s="387"/>
      <c r="B69" s="388"/>
      <c r="C69" s="245"/>
      <c r="D69" s="389"/>
      <c r="E69" s="390"/>
      <c r="F69" s="17"/>
      <c r="G69" s="18"/>
      <c r="H69" s="19"/>
      <c r="I69" s="360"/>
      <c r="J69" s="348"/>
      <c r="K69" s="22"/>
      <c r="L69" s="329"/>
      <c r="M69" s="240"/>
      <c r="N69" s="22"/>
      <c r="O69" s="340"/>
    </row>
    <row r="70" spans="1:15" s="16" customFormat="1" ht="11.1" customHeight="1">
      <c r="A70" s="11"/>
      <c r="B70" s="12"/>
      <c r="C70" s="244"/>
      <c r="D70" s="357"/>
      <c r="E70" s="13"/>
      <c r="F70" s="14"/>
      <c r="G70" s="15"/>
      <c r="I70" s="358"/>
      <c r="J70" s="346"/>
      <c r="K70" s="325"/>
      <c r="L70" s="239"/>
      <c r="M70" s="346"/>
      <c r="N70" s="325"/>
      <c r="O70" s="338"/>
    </row>
    <row r="71" spans="1:15" s="16" customFormat="1" ht="11.1" customHeight="1">
      <c r="A71" s="385"/>
      <c r="B71" s="386"/>
      <c r="C71" s="244"/>
      <c r="D71" s="357"/>
      <c r="E71" s="13"/>
      <c r="F71" s="14"/>
      <c r="G71" s="15"/>
      <c r="I71" s="358"/>
      <c r="J71" s="402"/>
      <c r="K71" s="24"/>
      <c r="L71" s="2"/>
      <c r="M71" s="403"/>
      <c r="N71" s="24"/>
      <c r="O71" s="334"/>
    </row>
    <row r="72" spans="1:15" s="16" customFormat="1" ht="11.1" customHeight="1">
      <c r="A72" s="387"/>
      <c r="B72" s="388"/>
      <c r="C72" s="245"/>
      <c r="D72" s="389"/>
      <c r="E72" s="390"/>
      <c r="F72" s="17"/>
      <c r="G72" s="18"/>
      <c r="H72" s="19"/>
      <c r="I72" s="360"/>
      <c r="J72" s="348"/>
      <c r="K72" s="22"/>
      <c r="L72" s="329"/>
      <c r="M72" s="240"/>
      <c r="N72" s="22"/>
      <c r="O72" s="340"/>
    </row>
    <row r="73" spans="1:15" s="16" customFormat="1" ht="11.1" customHeight="1">
      <c r="A73" s="11"/>
      <c r="B73" s="12"/>
      <c r="C73" s="244"/>
      <c r="D73" s="357"/>
      <c r="E73" s="13"/>
      <c r="F73" s="14"/>
      <c r="G73" s="15"/>
      <c r="I73" s="358"/>
      <c r="J73" s="346"/>
      <c r="K73" s="325"/>
      <c r="L73" s="239"/>
      <c r="M73" s="346"/>
      <c r="N73" s="325"/>
      <c r="O73" s="338"/>
    </row>
    <row r="74" spans="1:15" s="16" customFormat="1" ht="11.1" customHeight="1">
      <c r="A74" s="385"/>
      <c r="B74" s="386"/>
      <c r="C74" s="244"/>
      <c r="D74" s="357"/>
      <c r="E74" s="13"/>
      <c r="F74" s="14"/>
      <c r="G74" s="15"/>
      <c r="I74" s="358"/>
      <c r="J74" s="402"/>
      <c r="K74" s="24"/>
      <c r="L74" s="2"/>
      <c r="M74" s="403"/>
      <c r="N74" s="24"/>
      <c r="O74" s="334"/>
    </row>
    <row r="75" spans="1:15" s="16" customFormat="1" ht="11.1" customHeight="1">
      <c r="A75" s="387"/>
      <c r="B75" s="388"/>
      <c r="C75" s="245"/>
      <c r="D75" s="389"/>
      <c r="E75" s="390"/>
      <c r="F75" s="17"/>
      <c r="G75" s="18"/>
      <c r="H75" s="19"/>
      <c r="I75" s="360"/>
      <c r="J75" s="348"/>
      <c r="K75" s="22"/>
      <c r="L75" s="329"/>
      <c r="M75" s="240"/>
      <c r="N75" s="22"/>
      <c r="O75" s="340"/>
    </row>
    <row r="76" spans="1:15" s="16" customFormat="1" ht="11.1" customHeight="1">
      <c r="A76" s="11"/>
      <c r="B76" s="12"/>
      <c r="C76" s="244"/>
      <c r="D76" s="357"/>
      <c r="E76" s="13"/>
      <c r="F76" s="14"/>
      <c r="G76" s="15"/>
      <c r="I76" s="358"/>
      <c r="J76" s="346"/>
      <c r="K76" s="325"/>
      <c r="L76" s="239"/>
      <c r="M76" s="346"/>
      <c r="N76" s="325"/>
      <c r="O76" s="338"/>
    </row>
    <row r="77" spans="1:15" s="16" customFormat="1" ht="11.1" customHeight="1">
      <c r="A77" s="385"/>
      <c r="B77" s="386"/>
      <c r="C77" s="244"/>
      <c r="D77" s="357"/>
      <c r="E77" s="13"/>
      <c r="F77" s="14"/>
      <c r="G77" s="15"/>
      <c r="I77" s="358"/>
      <c r="J77" s="402"/>
      <c r="K77" s="24"/>
      <c r="L77" s="2"/>
      <c r="M77" s="403"/>
      <c r="N77" s="24"/>
      <c r="O77" s="334"/>
    </row>
    <row r="78" spans="1:15" s="16" customFormat="1" ht="11.1" customHeight="1">
      <c r="A78" s="387"/>
      <c r="B78" s="388"/>
      <c r="C78" s="245"/>
      <c r="D78" s="389"/>
      <c r="E78" s="390"/>
      <c r="F78" s="17"/>
      <c r="G78" s="18"/>
      <c r="H78" s="19"/>
      <c r="I78" s="360"/>
      <c r="J78" s="348"/>
      <c r="K78" s="22"/>
      <c r="L78" s="329"/>
      <c r="M78" s="240"/>
      <c r="N78" s="22"/>
      <c r="O78" s="340"/>
    </row>
    <row r="79" spans="1:15" s="16" customFormat="1" ht="11.1" customHeight="1">
      <c r="A79" s="11"/>
      <c r="B79" s="12"/>
      <c r="C79" s="244"/>
      <c r="D79" s="357"/>
      <c r="E79" s="13"/>
      <c r="F79" s="14"/>
      <c r="G79" s="15"/>
      <c r="I79" s="358"/>
      <c r="J79" s="346"/>
      <c r="K79" s="325"/>
      <c r="L79" s="239"/>
      <c r="M79" s="346"/>
      <c r="N79" s="325"/>
      <c r="O79" s="338"/>
    </row>
    <row r="80" spans="1:15" s="16" customFormat="1" ht="11.1" customHeight="1">
      <c r="A80" s="385"/>
      <c r="B80" s="386"/>
      <c r="C80" s="244"/>
      <c r="D80" s="357"/>
      <c r="E80" s="13"/>
      <c r="F80" s="14"/>
      <c r="G80" s="15"/>
      <c r="I80" s="358"/>
      <c r="J80" s="402"/>
      <c r="K80" s="24"/>
      <c r="L80" s="2"/>
      <c r="M80" s="403"/>
      <c r="N80" s="24"/>
      <c r="O80" s="334"/>
    </row>
    <row r="81" spans="1:15" s="16" customFormat="1" ht="11.1" customHeight="1">
      <c r="A81" s="387"/>
      <c r="B81" s="388"/>
      <c r="C81" s="245"/>
      <c r="D81" s="389"/>
      <c r="E81" s="390"/>
      <c r="F81" s="17"/>
      <c r="G81" s="18"/>
      <c r="H81" s="19"/>
      <c r="I81" s="360"/>
      <c r="J81" s="348"/>
      <c r="K81" s="22"/>
      <c r="L81" s="329"/>
      <c r="M81" s="240"/>
      <c r="N81" s="22"/>
      <c r="O81" s="340"/>
    </row>
    <row r="82" spans="1:15" s="16" customFormat="1" ht="11.1" customHeight="1">
      <c r="A82" s="11"/>
      <c r="B82" s="12"/>
      <c r="C82" s="244"/>
      <c r="D82" s="357"/>
      <c r="E82" s="13"/>
      <c r="F82" s="14"/>
      <c r="G82" s="15"/>
      <c r="I82" s="358"/>
      <c r="J82" s="346"/>
      <c r="K82" s="325"/>
      <c r="L82" s="239"/>
      <c r="M82" s="346"/>
      <c r="N82" s="325"/>
      <c r="O82" s="338"/>
    </row>
    <row r="83" spans="1:15" s="16" customFormat="1" ht="11.1" customHeight="1">
      <c r="A83" s="385"/>
      <c r="B83" s="386"/>
      <c r="C83" s="244"/>
      <c r="D83" s="357"/>
      <c r="E83" s="13"/>
      <c r="F83" s="14"/>
      <c r="G83" s="15"/>
      <c r="I83" s="358"/>
      <c r="J83" s="402"/>
      <c r="K83" s="24"/>
      <c r="L83" s="2"/>
      <c r="M83" s="403"/>
      <c r="N83" s="24"/>
      <c r="O83" s="334"/>
    </row>
    <row r="84" spans="1:15" s="16" customFormat="1" ht="11.1" customHeight="1">
      <c r="A84" s="387"/>
      <c r="B84" s="388"/>
      <c r="C84" s="245"/>
      <c r="D84" s="389"/>
      <c r="E84" s="390"/>
      <c r="F84" s="17"/>
      <c r="G84" s="18"/>
      <c r="H84" s="19"/>
      <c r="I84" s="360"/>
      <c r="J84" s="348"/>
      <c r="K84" s="22"/>
      <c r="L84" s="329"/>
      <c r="M84" s="240"/>
      <c r="N84" s="22"/>
      <c r="O84" s="340"/>
    </row>
    <row r="85" spans="1:15" s="16" customFormat="1" ht="11.1" customHeight="1">
      <c r="A85" s="11"/>
      <c r="B85" s="12"/>
      <c r="C85" s="244"/>
      <c r="D85" s="357"/>
      <c r="E85" s="13"/>
      <c r="F85" s="14"/>
      <c r="G85" s="15"/>
      <c r="I85" s="358"/>
      <c r="J85" s="346"/>
      <c r="K85" s="325"/>
      <c r="L85" s="239"/>
      <c r="M85" s="346"/>
      <c r="N85" s="325"/>
      <c r="O85" s="338"/>
    </row>
    <row r="86" spans="1:15" s="16" customFormat="1" ht="11.1" customHeight="1">
      <c r="A86" s="385"/>
      <c r="B86" s="386"/>
      <c r="C86" s="244"/>
      <c r="D86" s="357"/>
      <c r="E86" s="13"/>
      <c r="F86" s="14"/>
      <c r="G86" s="15"/>
      <c r="I86" s="358"/>
      <c r="J86" s="402"/>
      <c r="K86" s="24"/>
      <c r="L86" s="2"/>
      <c r="M86" s="403"/>
      <c r="N86" s="24"/>
      <c r="O86" s="334"/>
    </row>
    <row r="87" spans="1:15" s="16" customFormat="1" ht="11.1" customHeight="1">
      <c r="A87" s="387"/>
      <c r="B87" s="388"/>
      <c r="C87" s="245"/>
      <c r="D87" s="389"/>
      <c r="E87" s="390"/>
      <c r="F87" s="17"/>
      <c r="G87" s="18"/>
      <c r="H87" s="19"/>
      <c r="I87" s="360"/>
      <c r="J87" s="348"/>
      <c r="K87" s="22"/>
      <c r="L87" s="329"/>
      <c r="M87" s="240"/>
      <c r="N87" s="22"/>
      <c r="O87" s="340"/>
    </row>
    <row r="88" spans="1:15" s="16" customFormat="1" ht="11.1" customHeight="1">
      <c r="A88" s="302"/>
      <c r="B88" s="23"/>
      <c r="C88" s="246"/>
      <c r="D88" s="361"/>
      <c r="E88" s="24"/>
      <c r="F88" s="20"/>
      <c r="G88" s="21"/>
      <c r="H88" s="25"/>
      <c r="I88" s="362"/>
      <c r="J88" s="347"/>
      <c r="K88" s="24"/>
      <c r="L88" s="2"/>
      <c r="M88" s="236"/>
      <c r="N88" s="235"/>
      <c r="O88" s="334"/>
    </row>
    <row r="89" spans="1:15" s="16" customFormat="1" ht="11.1" customHeight="1">
      <c r="A89" s="69"/>
      <c r="B89" s="26"/>
      <c r="C89" s="246"/>
      <c r="D89" s="361"/>
      <c r="E89" s="24"/>
      <c r="F89" s="20"/>
      <c r="G89" s="21"/>
      <c r="H89" s="2"/>
      <c r="I89" s="362"/>
      <c r="J89" s="347"/>
      <c r="K89" s="24"/>
      <c r="L89" s="249"/>
      <c r="M89" s="236"/>
      <c r="N89" s="235"/>
      <c r="O89" s="349"/>
    </row>
    <row r="90" spans="1:15" s="16" customFormat="1" ht="11.1" customHeight="1">
      <c r="A90" s="61"/>
      <c r="B90" s="27"/>
      <c r="C90" s="247"/>
      <c r="D90" s="363"/>
      <c r="E90" s="351"/>
      <c r="F90" s="364"/>
      <c r="G90" s="324"/>
      <c r="H90" s="352"/>
      <c r="I90" s="365"/>
      <c r="J90" s="350"/>
      <c r="K90" s="351"/>
      <c r="L90" s="352"/>
      <c r="M90" s="353"/>
      <c r="N90" s="354"/>
      <c r="O90" s="355"/>
    </row>
  </sheetData>
  <mergeCells count="8">
    <mergeCell ref="A2:O2"/>
    <mergeCell ref="A4:A6"/>
    <mergeCell ref="B4:B6"/>
    <mergeCell ref="C4:C6"/>
    <mergeCell ref="D4:I5"/>
    <mergeCell ref="J4:L5"/>
    <mergeCell ref="M4:O5"/>
    <mergeCell ref="H6:I6"/>
  </mergeCells>
  <phoneticPr fontId="15"/>
  <printOptions horizontalCentered="1" verticalCentered="1"/>
  <pageMargins left="0" right="0" top="0.59055118110236227" bottom="0" header="0" footer="0"/>
  <headerFooter alignWithMargins="0"/>
  <rowBreaks count="1" manualBreakCount="1">
    <brk id="48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EE2BD-FFB0-4AC9-9A86-1FBAA64673B5}">
  <sheetPr>
    <tabColor indexed="42"/>
  </sheetPr>
  <dimension ref="A1:O90"/>
  <sheetViews>
    <sheetView showZeros="0" view="pageBreakPreview" zoomScaleNormal="100" zoomScaleSheetLayoutView="100" workbookViewId="0">
      <selection sqref="A1:XFD1048576"/>
    </sheetView>
  </sheetViews>
  <sheetFormatPr defaultColWidth="8.796875" defaultRowHeight="17.25"/>
  <cols>
    <col min="1" max="1" width="3.69921875" style="28" customWidth="1"/>
    <col min="2" max="2" width="20.69921875" style="28" customWidth="1"/>
    <col min="3" max="3" width="19.69921875" style="248" customWidth="1"/>
    <col min="4" max="4" width="4.69921875" style="29" customWidth="1"/>
    <col min="5" max="5" width="3.19921875" style="28" customWidth="1"/>
    <col min="6" max="6" width="6.69921875" style="28" customWidth="1"/>
    <col min="7" max="7" width="8.69921875" style="28" customWidth="1"/>
    <col min="8" max="8" width="9.69921875" style="28" customWidth="1"/>
    <col min="9" max="9" width="4.296875" style="28" customWidth="1"/>
    <col min="10" max="10" width="4.69921875" style="28" customWidth="1"/>
    <col min="11" max="11" width="3.19921875" style="40" customWidth="1"/>
    <col min="12" max="12" width="8.69921875" style="28" customWidth="1"/>
    <col min="13" max="13" width="4.69921875" style="28" customWidth="1"/>
    <col min="14" max="14" width="3.19921875" style="28" customWidth="1"/>
    <col min="15" max="15" width="8.69921875" style="28" customWidth="1"/>
    <col min="16" max="16384" width="8.796875" style="28"/>
  </cols>
  <sheetData>
    <row r="1" spans="1:15" s="3" customFormat="1" ht="13.5">
      <c r="A1" s="1"/>
      <c r="B1" s="2"/>
      <c r="C1" s="243"/>
      <c r="D1" s="4"/>
      <c r="E1" s="5"/>
      <c r="F1" s="6"/>
      <c r="G1" s="7"/>
      <c r="H1" s="8"/>
      <c r="I1" s="9"/>
      <c r="K1" s="5"/>
      <c r="N1" s="8" t="s">
        <v>579</v>
      </c>
      <c r="O1" s="5">
        <v>1</v>
      </c>
    </row>
    <row r="2" spans="1:15" s="10" customFormat="1" ht="30" customHeight="1">
      <c r="A2" s="523" t="s">
        <v>1219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5"/>
    </row>
    <row r="3" spans="1:15" s="10" customFormat="1" ht="13.5" customHeight="1">
      <c r="A3" s="281"/>
      <c r="B3" s="30" t="s">
        <v>1217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3"/>
    </row>
    <row r="4" spans="1:15" s="10" customFormat="1" ht="15.95" customHeight="1">
      <c r="A4" s="536" t="s">
        <v>6</v>
      </c>
      <c r="B4" s="539" t="s">
        <v>33</v>
      </c>
      <c r="C4" s="542" t="s">
        <v>8</v>
      </c>
      <c r="D4" s="526" t="s">
        <v>1213</v>
      </c>
      <c r="E4" s="527"/>
      <c r="F4" s="527"/>
      <c r="G4" s="527"/>
      <c r="H4" s="527"/>
      <c r="I4" s="528"/>
      <c r="J4" s="526" t="s">
        <v>1214</v>
      </c>
      <c r="K4" s="527"/>
      <c r="L4" s="532"/>
      <c r="M4" s="534" t="s">
        <v>1215</v>
      </c>
      <c r="N4" s="527"/>
      <c r="O4" s="528"/>
    </row>
    <row r="5" spans="1:15" s="10" customFormat="1" ht="15.95" customHeight="1">
      <c r="A5" s="537"/>
      <c r="B5" s="540"/>
      <c r="C5" s="543"/>
      <c r="D5" s="529"/>
      <c r="E5" s="530"/>
      <c r="F5" s="530"/>
      <c r="G5" s="530"/>
      <c r="H5" s="530"/>
      <c r="I5" s="531"/>
      <c r="J5" s="529"/>
      <c r="K5" s="530"/>
      <c r="L5" s="533"/>
      <c r="M5" s="535"/>
      <c r="N5" s="530"/>
      <c r="O5" s="531"/>
    </row>
    <row r="6" spans="1:15" s="3" customFormat="1" ht="15.95" customHeight="1">
      <c r="A6" s="538"/>
      <c r="B6" s="541"/>
      <c r="C6" s="544"/>
      <c r="D6" s="356" t="s">
        <v>4</v>
      </c>
      <c r="E6" s="304" t="s">
        <v>5</v>
      </c>
      <c r="F6" s="305"/>
      <c r="G6" s="306"/>
      <c r="H6" s="545"/>
      <c r="I6" s="546"/>
      <c r="J6" s="341" t="s">
        <v>4</v>
      </c>
      <c r="K6" s="304" t="s">
        <v>5</v>
      </c>
      <c r="L6" s="307"/>
      <c r="M6" s="308" t="s">
        <v>4</v>
      </c>
      <c r="N6" s="304" t="s">
        <v>5</v>
      </c>
      <c r="O6" s="342"/>
    </row>
    <row r="7" spans="1:15" s="16" customFormat="1" ht="11.1" customHeight="1">
      <c r="A7" s="11"/>
      <c r="B7" s="12"/>
      <c r="C7" s="244"/>
      <c r="D7" s="357"/>
      <c r="E7" s="13"/>
      <c r="F7" s="14"/>
      <c r="G7" s="15"/>
      <c r="I7" s="358"/>
      <c r="J7" s="343"/>
      <c r="K7" s="13"/>
      <c r="M7" s="234"/>
      <c r="N7" s="12"/>
      <c r="O7" s="344"/>
    </row>
    <row r="8" spans="1:15" s="16" customFormat="1" ht="11.1" customHeight="1">
      <c r="A8" s="385"/>
      <c r="B8" s="386"/>
      <c r="C8" s="244"/>
      <c r="D8" s="357"/>
      <c r="E8" s="13"/>
      <c r="F8" s="14"/>
      <c r="G8" s="15"/>
      <c r="I8" s="358"/>
      <c r="J8" s="343"/>
      <c r="K8" s="13"/>
      <c r="M8" s="234"/>
      <c r="N8" s="12"/>
      <c r="O8" s="344"/>
    </row>
    <row r="9" spans="1:15" s="16" customFormat="1" ht="11.1" customHeight="1">
      <c r="A9" s="387" t="s">
        <v>1124</v>
      </c>
      <c r="B9" s="388" t="s">
        <v>599</v>
      </c>
      <c r="C9" s="245"/>
      <c r="D9" s="359"/>
      <c r="E9" s="390"/>
      <c r="F9" s="17"/>
      <c r="G9" s="18"/>
      <c r="H9" s="19"/>
      <c r="I9" s="360"/>
      <c r="J9" s="343"/>
      <c r="K9" s="13"/>
      <c r="M9" s="234"/>
      <c r="N9" s="12"/>
      <c r="O9" s="344"/>
    </row>
    <row r="10" spans="1:15" s="16" customFormat="1" ht="11.1" customHeight="1">
      <c r="A10" s="11"/>
      <c r="B10" s="12"/>
      <c r="C10" s="244"/>
      <c r="D10" s="357"/>
      <c r="E10" s="13"/>
      <c r="F10" s="14"/>
      <c r="G10" s="15"/>
      <c r="I10" s="358"/>
      <c r="J10" s="331"/>
      <c r="K10" s="325"/>
      <c r="L10" s="326"/>
      <c r="M10" s="327"/>
      <c r="N10" s="325"/>
      <c r="O10" s="332"/>
    </row>
    <row r="11" spans="1:15" s="16" customFormat="1" ht="11.1" customHeight="1">
      <c r="A11" s="385"/>
      <c r="B11" s="386"/>
      <c r="C11" s="244"/>
      <c r="D11" s="357"/>
      <c r="E11" s="13"/>
      <c r="F11" s="14"/>
      <c r="G11" s="15"/>
      <c r="I11" s="358"/>
      <c r="J11" s="333"/>
      <c r="K11" s="24"/>
      <c r="L11" s="2"/>
      <c r="M11" s="236"/>
      <c r="N11" s="24"/>
      <c r="O11" s="334"/>
    </row>
    <row r="12" spans="1:15" s="16" customFormat="1" ht="11.1" customHeight="1">
      <c r="A12" s="387"/>
      <c r="B12" s="388" t="s">
        <v>747</v>
      </c>
      <c r="C12" s="245"/>
      <c r="D12" s="389"/>
      <c r="E12" s="390"/>
      <c r="F12" s="17"/>
      <c r="G12" s="18"/>
      <c r="H12" s="19"/>
      <c r="I12" s="360"/>
      <c r="J12" s="339"/>
      <c r="K12" s="22"/>
      <c r="L12" s="329"/>
      <c r="M12" s="330"/>
      <c r="N12" s="328"/>
      <c r="O12" s="340"/>
    </row>
    <row r="13" spans="1:15" s="16" customFormat="1" ht="11.1" customHeight="1">
      <c r="A13" s="11"/>
      <c r="B13" s="12"/>
      <c r="C13" s="244"/>
      <c r="D13" s="357"/>
      <c r="E13" s="13"/>
      <c r="F13" s="14"/>
      <c r="G13" s="15"/>
      <c r="I13" s="358"/>
      <c r="J13" s="337"/>
      <c r="K13" s="325"/>
      <c r="L13" s="239"/>
      <c r="M13" s="237"/>
      <c r="N13" s="325"/>
      <c r="O13" s="338"/>
    </row>
    <row r="14" spans="1:15" s="16" customFormat="1" ht="11.1" customHeight="1">
      <c r="A14" s="385"/>
      <c r="B14" s="386"/>
      <c r="C14" s="244"/>
      <c r="D14" s="357"/>
      <c r="E14" s="13"/>
      <c r="F14" s="14"/>
      <c r="G14" s="15"/>
      <c r="I14" s="358"/>
      <c r="J14" s="333"/>
      <c r="K14" s="24"/>
      <c r="L14" s="2"/>
      <c r="M14" s="236"/>
      <c r="N14" s="24"/>
      <c r="O14" s="334"/>
    </row>
    <row r="15" spans="1:15" s="16" customFormat="1" ht="11.1" customHeight="1">
      <c r="A15" s="387"/>
      <c r="B15" s="388" t="s">
        <v>748</v>
      </c>
      <c r="C15" s="245" t="s">
        <v>749</v>
      </c>
      <c r="D15" s="389">
        <v>29</v>
      </c>
      <c r="E15" s="390" t="s">
        <v>2</v>
      </c>
      <c r="F15" s="17"/>
      <c r="G15" s="18"/>
      <c r="H15" s="19"/>
      <c r="I15" s="360"/>
      <c r="J15" s="339">
        <v>29</v>
      </c>
      <c r="K15" s="22" t="s">
        <v>1220</v>
      </c>
      <c r="L15" s="329"/>
      <c r="M15" s="330"/>
      <c r="N15" s="22"/>
      <c r="O15" s="340"/>
    </row>
    <row r="16" spans="1:15" s="16" customFormat="1" ht="11.1" customHeight="1">
      <c r="A16" s="11"/>
      <c r="B16" s="12"/>
      <c r="C16" s="244"/>
      <c r="D16" s="357"/>
      <c r="E16" s="13"/>
      <c r="F16" s="14"/>
      <c r="G16" s="15"/>
      <c r="I16" s="358"/>
      <c r="J16" s="333"/>
      <c r="K16" s="325"/>
      <c r="L16" s="239"/>
      <c r="M16" s="236"/>
      <c r="N16" s="325"/>
      <c r="O16" s="338"/>
    </row>
    <row r="17" spans="1:15" s="16" customFormat="1" ht="11.1" customHeight="1">
      <c r="A17" s="385"/>
      <c r="B17" s="386"/>
      <c r="C17" s="244"/>
      <c r="D17" s="357"/>
      <c r="E17" s="13"/>
      <c r="F17" s="14"/>
      <c r="G17" s="15"/>
      <c r="I17" s="358"/>
      <c r="J17" s="333"/>
      <c r="K17" s="24"/>
      <c r="L17" s="2"/>
      <c r="M17" s="236"/>
      <c r="N17" s="24"/>
      <c r="O17" s="334"/>
    </row>
    <row r="18" spans="1:15" s="16" customFormat="1" ht="11.1" customHeight="1">
      <c r="A18" s="387"/>
      <c r="B18" s="388" t="s">
        <v>748</v>
      </c>
      <c r="C18" s="245" t="s">
        <v>769</v>
      </c>
      <c r="D18" s="389">
        <v>539</v>
      </c>
      <c r="E18" s="390" t="s">
        <v>2</v>
      </c>
      <c r="F18" s="17"/>
      <c r="G18" s="18"/>
      <c r="H18" s="19"/>
      <c r="I18" s="360"/>
      <c r="J18" s="335">
        <v>539</v>
      </c>
      <c r="K18" s="22" t="s">
        <v>1220</v>
      </c>
      <c r="L18" s="329"/>
      <c r="M18" s="250"/>
      <c r="N18" s="22"/>
      <c r="O18" s="340"/>
    </row>
    <row r="19" spans="1:15" s="16" customFormat="1" ht="11.1" customHeight="1">
      <c r="A19" s="11"/>
      <c r="B19" s="12"/>
      <c r="C19" s="244"/>
      <c r="D19" s="357"/>
      <c r="E19" s="13"/>
      <c r="F19" s="14"/>
      <c r="G19" s="15"/>
      <c r="I19" s="358"/>
      <c r="J19" s="337"/>
      <c r="K19" s="325"/>
      <c r="L19" s="239"/>
      <c r="M19" s="237"/>
      <c r="N19" s="325"/>
      <c r="O19" s="338"/>
    </row>
    <row r="20" spans="1:15" s="16" customFormat="1" ht="11.1" customHeight="1">
      <c r="A20" s="385"/>
      <c r="B20" s="386"/>
      <c r="C20" s="244"/>
      <c r="D20" s="357"/>
      <c r="E20" s="13"/>
      <c r="F20" s="14"/>
      <c r="G20" s="15"/>
      <c r="I20" s="358"/>
      <c r="J20" s="333"/>
      <c r="K20" s="24"/>
      <c r="L20" s="2"/>
      <c r="M20" s="236"/>
      <c r="N20" s="24"/>
      <c r="O20" s="334"/>
    </row>
    <row r="21" spans="1:15" s="16" customFormat="1" ht="11.1" customHeight="1">
      <c r="A21" s="387"/>
      <c r="B21" s="388" t="s">
        <v>707</v>
      </c>
      <c r="C21" s="245"/>
      <c r="D21" s="389"/>
      <c r="E21" s="390"/>
      <c r="F21" s="17"/>
      <c r="G21" s="18"/>
      <c r="H21" s="19"/>
      <c r="I21" s="360"/>
      <c r="J21" s="335"/>
      <c r="K21" s="22"/>
      <c r="L21" s="329"/>
      <c r="M21" s="250"/>
      <c r="N21" s="22"/>
      <c r="O21" s="340"/>
    </row>
    <row r="22" spans="1:15" s="16" customFormat="1" ht="11.1" customHeight="1">
      <c r="A22" s="11"/>
      <c r="B22" s="12"/>
      <c r="C22" s="244"/>
      <c r="D22" s="357"/>
      <c r="E22" s="13"/>
      <c r="F22" s="14"/>
      <c r="G22" s="15"/>
      <c r="I22" s="358"/>
      <c r="J22" s="337"/>
      <c r="K22" s="325"/>
      <c r="L22" s="239"/>
      <c r="M22" s="237"/>
      <c r="N22" s="325"/>
      <c r="O22" s="338"/>
    </row>
    <row r="23" spans="1:15" s="16" customFormat="1" ht="11.1" customHeight="1">
      <c r="A23" s="385"/>
      <c r="B23" s="386"/>
      <c r="C23" s="244"/>
      <c r="D23" s="357"/>
      <c r="E23" s="13"/>
      <c r="F23" s="14"/>
      <c r="G23" s="15"/>
      <c r="I23" s="358"/>
      <c r="J23" s="333"/>
      <c r="K23" s="24"/>
      <c r="L23" s="2"/>
      <c r="M23" s="236"/>
      <c r="N23" s="24"/>
      <c r="O23" s="334"/>
    </row>
    <row r="24" spans="1:15" s="16" customFormat="1" ht="11.1" customHeight="1">
      <c r="A24" s="387"/>
      <c r="B24" s="388" t="s">
        <v>958</v>
      </c>
      <c r="C24" s="245" t="s">
        <v>994</v>
      </c>
      <c r="D24" s="389">
        <v>93</v>
      </c>
      <c r="E24" s="390" t="s">
        <v>2</v>
      </c>
      <c r="F24" s="17"/>
      <c r="G24" s="18"/>
      <c r="H24" s="19"/>
      <c r="I24" s="360"/>
      <c r="J24" s="335">
        <v>93</v>
      </c>
      <c r="K24" s="22" t="s">
        <v>1220</v>
      </c>
      <c r="L24" s="329"/>
      <c r="M24" s="250"/>
      <c r="N24" s="22"/>
      <c r="O24" s="340"/>
    </row>
    <row r="25" spans="1:15" s="16" customFormat="1" ht="11.1" customHeight="1">
      <c r="A25" s="11"/>
      <c r="B25" s="12"/>
      <c r="C25" s="244"/>
      <c r="D25" s="357"/>
      <c r="E25" s="13"/>
      <c r="F25" s="14"/>
      <c r="G25" s="15"/>
      <c r="I25" s="358"/>
      <c r="J25" s="337"/>
      <c r="K25" s="325"/>
      <c r="L25" s="239"/>
      <c r="M25" s="237"/>
      <c r="N25" s="325"/>
      <c r="O25" s="338"/>
    </row>
    <row r="26" spans="1:15" s="16" customFormat="1" ht="11.1" customHeight="1">
      <c r="A26" s="385"/>
      <c r="B26" s="386"/>
      <c r="C26" s="244"/>
      <c r="D26" s="357"/>
      <c r="E26" s="13"/>
      <c r="F26" s="14"/>
      <c r="G26" s="15"/>
      <c r="I26" s="358"/>
      <c r="J26" s="333"/>
      <c r="K26" s="24"/>
      <c r="L26" s="2"/>
      <c r="M26" s="236"/>
      <c r="N26" s="24"/>
      <c r="O26" s="334"/>
    </row>
    <row r="27" spans="1:15" s="16" customFormat="1" ht="11.1" customHeight="1">
      <c r="A27" s="387"/>
      <c r="B27" s="388" t="s">
        <v>958</v>
      </c>
      <c r="C27" s="245" t="s">
        <v>1000</v>
      </c>
      <c r="D27" s="389">
        <v>35</v>
      </c>
      <c r="E27" s="390" t="s">
        <v>2</v>
      </c>
      <c r="F27" s="17"/>
      <c r="G27" s="18"/>
      <c r="H27" s="19"/>
      <c r="I27" s="360"/>
      <c r="J27" s="335">
        <v>35</v>
      </c>
      <c r="K27" s="22" t="s">
        <v>1220</v>
      </c>
      <c r="L27" s="329"/>
      <c r="M27" s="250"/>
      <c r="N27" s="22"/>
      <c r="O27" s="340">
        <v>0</v>
      </c>
    </row>
    <row r="28" spans="1:15" s="16" customFormat="1" ht="11.1" customHeight="1">
      <c r="A28" s="11"/>
      <c r="B28" s="12"/>
      <c r="C28" s="244"/>
      <c r="D28" s="357"/>
      <c r="E28" s="13"/>
      <c r="F28" s="14"/>
      <c r="G28" s="15"/>
      <c r="I28" s="358"/>
      <c r="J28" s="337"/>
      <c r="K28" s="325"/>
      <c r="L28" s="239"/>
      <c r="M28" s="237"/>
      <c r="N28" s="325"/>
      <c r="O28" s="338"/>
    </row>
    <row r="29" spans="1:15" s="16" customFormat="1" ht="11.1" customHeight="1">
      <c r="A29" s="385"/>
      <c r="B29" s="386"/>
      <c r="C29" s="244"/>
      <c r="D29" s="357"/>
      <c r="E29" s="13"/>
      <c r="F29" s="14"/>
      <c r="G29" s="15"/>
      <c r="I29" s="358"/>
      <c r="J29" s="333"/>
      <c r="K29" s="24"/>
      <c r="L29" s="2"/>
      <c r="M29" s="236"/>
      <c r="N29" s="24"/>
      <c r="O29" s="334"/>
    </row>
    <row r="30" spans="1:15" s="16" customFormat="1" ht="11.1" customHeight="1">
      <c r="A30" s="387"/>
      <c r="B30" s="388" t="s">
        <v>1001</v>
      </c>
      <c r="C30" s="245" t="s">
        <v>1005</v>
      </c>
      <c r="D30" s="389">
        <v>133</v>
      </c>
      <c r="E30" s="390" t="s">
        <v>2</v>
      </c>
      <c r="F30" s="17"/>
      <c r="G30" s="18"/>
      <c r="H30" s="19"/>
      <c r="I30" s="360"/>
      <c r="J30" s="335">
        <v>133</v>
      </c>
      <c r="K30" s="22" t="s">
        <v>1220</v>
      </c>
      <c r="L30" s="329"/>
      <c r="M30" s="240"/>
      <c r="N30" s="22"/>
      <c r="O30" s="340">
        <v>0</v>
      </c>
    </row>
    <row r="31" spans="1:15" s="16" customFormat="1" ht="11.1" customHeight="1">
      <c r="A31" s="11"/>
      <c r="B31" s="12"/>
      <c r="C31" s="244"/>
      <c r="D31" s="357"/>
      <c r="E31" s="13"/>
      <c r="F31" s="14"/>
      <c r="G31" s="15"/>
      <c r="I31" s="358"/>
      <c r="J31" s="337"/>
      <c r="K31" s="325"/>
      <c r="L31" s="239"/>
      <c r="M31" s="237"/>
      <c r="N31" s="325"/>
      <c r="O31" s="338"/>
    </row>
    <row r="32" spans="1:15" s="16" customFormat="1" ht="11.1" customHeight="1">
      <c r="A32" s="385"/>
      <c r="B32" s="386"/>
      <c r="C32" s="244"/>
      <c r="D32" s="357"/>
      <c r="E32" s="13"/>
      <c r="F32" s="14"/>
      <c r="G32" s="15"/>
      <c r="I32" s="358"/>
      <c r="J32" s="333"/>
      <c r="K32" s="24"/>
      <c r="L32" s="2"/>
      <c r="M32" s="236"/>
      <c r="N32" s="24"/>
      <c r="O32" s="334"/>
    </row>
    <row r="33" spans="1:15" s="16" customFormat="1" ht="11.1" customHeight="1">
      <c r="A33" s="387"/>
      <c r="B33" s="388" t="s">
        <v>1002</v>
      </c>
      <c r="C33" s="245" t="s">
        <v>1006</v>
      </c>
      <c r="D33" s="389">
        <v>170</v>
      </c>
      <c r="E33" s="390" t="s">
        <v>2</v>
      </c>
      <c r="F33" s="17"/>
      <c r="G33" s="18"/>
      <c r="H33" s="19"/>
      <c r="I33" s="360"/>
      <c r="J33" s="335">
        <v>170</v>
      </c>
      <c r="K33" s="22" t="s">
        <v>1220</v>
      </c>
      <c r="L33" s="329"/>
      <c r="M33" s="240"/>
      <c r="N33" s="22"/>
      <c r="O33" s="340">
        <v>0</v>
      </c>
    </row>
    <row r="34" spans="1:15" s="16" customFormat="1" ht="11.1" customHeight="1">
      <c r="A34" s="11"/>
      <c r="B34" s="12"/>
      <c r="C34" s="244"/>
      <c r="D34" s="357"/>
      <c r="E34" s="13"/>
      <c r="F34" s="14"/>
      <c r="G34" s="15"/>
      <c r="I34" s="358"/>
      <c r="J34" s="337"/>
      <c r="K34" s="325"/>
      <c r="L34" s="239"/>
      <c r="M34" s="237"/>
      <c r="N34" s="325"/>
      <c r="O34" s="338"/>
    </row>
    <row r="35" spans="1:15" s="16" customFormat="1" ht="11.1" customHeight="1">
      <c r="A35" s="385"/>
      <c r="B35" s="386"/>
      <c r="C35" s="244"/>
      <c r="D35" s="357"/>
      <c r="E35" s="13"/>
      <c r="F35" s="14"/>
      <c r="G35" s="15"/>
      <c r="I35" s="358"/>
      <c r="J35" s="333"/>
      <c r="K35" s="24"/>
      <c r="L35" s="2"/>
      <c r="M35" s="236"/>
      <c r="N35" s="24"/>
      <c r="O35" s="334"/>
    </row>
    <row r="36" spans="1:15" s="16" customFormat="1" ht="11.1" customHeight="1">
      <c r="A36" s="387"/>
      <c r="B36" s="388" t="s">
        <v>1002</v>
      </c>
      <c r="C36" s="245" t="s">
        <v>1007</v>
      </c>
      <c r="D36" s="389">
        <v>61</v>
      </c>
      <c r="E36" s="390" t="s">
        <v>2</v>
      </c>
      <c r="F36" s="17"/>
      <c r="G36" s="18"/>
      <c r="H36" s="19"/>
      <c r="I36" s="360"/>
      <c r="J36" s="335">
        <v>61</v>
      </c>
      <c r="K36" s="22" t="s">
        <v>1220</v>
      </c>
      <c r="L36" s="329"/>
      <c r="M36" s="240"/>
      <c r="N36" s="22"/>
      <c r="O36" s="340">
        <v>0</v>
      </c>
    </row>
    <row r="37" spans="1:15" s="16" customFormat="1" ht="11.1" customHeight="1">
      <c r="A37" s="11"/>
      <c r="B37" s="12"/>
      <c r="C37" s="244"/>
      <c r="D37" s="357"/>
      <c r="E37" s="13"/>
      <c r="F37" s="14"/>
      <c r="G37" s="15"/>
      <c r="I37" s="358"/>
      <c r="J37" s="337"/>
      <c r="K37" s="325"/>
      <c r="L37" s="239"/>
      <c r="M37" s="237"/>
      <c r="N37" s="325"/>
      <c r="O37" s="338"/>
    </row>
    <row r="38" spans="1:15" s="16" customFormat="1" ht="11.1" customHeight="1">
      <c r="A38" s="385"/>
      <c r="B38" s="386"/>
      <c r="C38" s="244"/>
      <c r="D38" s="357"/>
      <c r="E38" s="13"/>
      <c r="F38" s="14"/>
      <c r="G38" s="15"/>
      <c r="I38" s="358"/>
      <c r="J38" s="333"/>
      <c r="K38" s="24"/>
      <c r="L38" s="2"/>
      <c r="M38" s="236"/>
      <c r="N38" s="24"/>
      <c r="O38" s="334"/>
    </row>
    <row r="39" spans="1:15" s="16" customFormat="1" ht="11.1" customHeight="1">
      <c r="A39" s="387"/>
      <c r="B39" s="388" t="s">
        <v>1003</v>
      </c>
      <c r="C39" s="245" t="s">
        <v>1008</v>
      </c>
      <c r="D39" s="389">
        <v>5</v>
      </c>
      <c r="E39" s="390" t="s">
        <v>2</v>
      </c>
      <c r="F39" s="17"/>
      <c r="G39" s="18"/>
      <c r="H39" s="19"/>
      <c r="I39" s="360"/>
      <c r="J39" s="335">
        <v>5</v>
      </c>
      <c r="K39" s="22" t="s">
        <v>1220</v>
      </c>
      <c r="L39" s="329"/>
      <c r="M39" s="240"/>
      <c r="N39" s="22"/>
      <c r="O39" s="340">
        <v>0</v>
      </c>
    </row>
    <row r="40" spans="1:15" s="16" customFormat="1" ht="11.1" customHeight="1">
      <c r="A40" s="11"/>
      <c r="B40" s="12"/>
      <c r="C40" s="244"/>
      <c r="D40" s="357"/>
      <c r="E40" s="13"/>
      <c r="F40" s="14"/>
      <c r="G40" s="15"/>
      <c r="I40" s="358"/>
      <c r="J40" s="337"/>
      <c r="K40" s="325"/>
      <c r="L40" s="239"/>
      <c r="M40" s="237"/>
      <c r="N40" s="325"/>
      <c r="O40" s="338"/>
    </row>
    <row r="41" spans="1:15" s="16" customFormat="1" ht="11.1" customHeight="1">
      <c r="A41" s="385"/>
      <c r="B41" s="386"/>
      <c r="C41" s="244"/>
      <c r="D41" s="357"/>
      <c r="E41" s="13"/>
      <c r="F41" s="14"/>
      <c r="G41" s="15"/>
      <c r="I41" s="358"/>
      <c r="J41" s="333"/>
      <c r="K41" s="24"/>
      <c r="L41" s="2"/>
      <c r="M41" s="236"/>
      <c r="N41" s="24"/>
      <c r="O41" s="334"/>
    </row>
    <row r="42" spans="1:15" s="16" customFormat="1" ht="11.1" customHeight="1">
      <c r="A42" s="387"/>
      <c r="B42" s="388" t="s">
        <v>1058</v>
      </c>
      <c r="C42" s="245" t="s">
        <v>1009</v>
      </c>
      <c r="D42" s="389">
        <v>71</v>
      </c>
      <c r="E42" s="390" t="s">
        <v>2</v>
      </c>
      <c r="F42" s="17"/>
      <c r="G42" s="18"/>
      <c r="H42" s="19"/>
      <c r="I42" s="360"/>
      <c r="J42" s="335">
        <v>71</v>
      </c>
      <c r="K42" s="22" t="s">
        <v>1220</v>
      </c>
      <c r="L42" s="329"/>
      <c r="M42" s="240"/>
      <c r="N42" s="22"/>
      <c r="O42" s="340">
        <v>0</v>
      </c>
    </row>
    <row r="43" spans="1:15" s="16" customFormat="1" ht="11.1" customHeight="1">
      <c r="A43" s="11"/>
      <c r="B43" s="12"/>
      <c r="C43" s="244"/>
      <c r="D43" s="357"/>
      <c r="E43" s="13"/>
      <c r="F43" s="14"/>
      <c r="G43" s="15"/>
      <c r="I43" s="358"/>
      <c r="J43" s="337"/>
      <c r="K43" s="325"/>
      <c r="L43" s="239"/>
      <c r="M43" s="237"/>
      <c r="N43" s="325"/>
      <c r="O43" s="338"/>
    </row>
    <row r="44" spans="1:15" s="16" customFormat="1" ht="11.1" customHeight="1">
      <c r="A44" s="385"/>
      <c r="B44" s="386"/>
      <c r="C44" s="244"/>
      <c r="D44" s="357"/>
      <c r="E44" s="13"/>
      <c r="F44" s="14"/>
      <c r="G44" s="15"/>
      <c r="I44" s="358"/>
      <c r="J44" s="333"/>
      <c r="K44" s="24"/>
      <c r="L44" s="2"/>
      <c r="M44" s="236"/>
      <c r="N44" s="24"/>
      <c r="O44" s="334"/>
    </row>
    <row r="45" spans="1:15" s="16" customFormat="1" ht="11.1" customHeight="1">
      <c r="A45" s="387"/>
      <c r="B45" s="388" t="s">
        <v>1004</v>
      </c>
      <c r="C45" s="245" t="s">
        <v>1010</v>
      </c>
      <c r="D45" s="389">
        <v>49</v>
      </c>
      <c r="E45" s="390" t="s">
        <v>2</v>
      </c>
      <c r="F45" s="17"/>
      <c r="G45" s="18"/>
      <c r="H45" s="19"/>
      <c r="I45" s="360"/>
      <c r="J45" s="335">
        <v>49</v>
      </c>
      <c r="K45" s="22" t="s">
        <v>1220</v>
      </c>
      <c r="L45" s="329"/>
      <c r="M45" s="240"/>
      <c r="N45" s="22"/>
      <c r="O45" s="340">
        <v>0</v>
      </c>
    </row>
    <row r="46" spans="1:15" s="16" customFormat="1" ht="11.1" customHeight="1">
      <c r="A46" s="11"/>
      <c r="B46" s="12"/>
      <c r="C46" s="244"/>
      <c r="D46" s="357"/>
      <c r="E46" s="13"/>
      <c r="F46" s="14"/>
      <c r="G46" s="15"/>
      <c r="I46" s="358"/>
      <c r="J46" s="337"/>
      <c r="K46" s="325"/>
      <c r="L46" s="239"/>
      <c r="M46" s="237"/>
      <c r="N46" s="325"/>
      <c r="O46" s="338"/>
    </row>
    <row r="47" spans="1:15" s="16" customFormat="1" ht="11.1" customHeight="1">
      <c r="A47" s="385"/>
      <c r="B47" s="386"/>
      <c r="C47" s="244"/>
      <c r="D47" s="357"/>
      <c r="E47" s="13"/>
      <c r="F47" s="14"/>
      <c r="G47" s="15"/>
      <c r="I47" s="358"/>
      <c r="J47" s="333"/>
      <c r="K47" s="24"/>
      <c r="L47" s="2"/>
      <c r="M47" s="236"/>
      <c r="N47" s="24"/>
      <c r="O47" s="334"/>
    </row>
    <row r="48" spans="1:15" s="16" customFormat="1" ht="11.1" customHeight="1">
      <c r="A48" s="387"/>
      <c r="B48" s="388" t="s">
        <v>713</v>
      </c>
      <c r="C48" s="245"/>
      <c r="D48" s="389"/>
      <c r="E48" s="390"/>
      <c r="F48" s="17"/>
      <c r="G48" s="18"/>
      <c r="H48" s="19"/>
      <c r="I48" s="360"/>
      <c r="J48" s="335"/>
      <c r="K48" s="22"/>
      <c r="L48" s="329">
        <v>0</v>
      </c>
      <c r="M48" s="240"/>
      <c r="N48" s="22"/>
      <c r="O48" s="340">
        <v>0</v>
      </c>
    </row>
    <row r="49" spans="1:15" s="16" customFormat="1" ht="11.1" customHeight="1">
      <c r="A49" s="11"/>
      <c r="B49" s="12"/>
      <c r="C49" s="244"/>
      <c r="D49" s="357"/>
      <c r="E49" s="13"/>
      <c r="F49" s="400"/>
      <c r="G49" s="401"/>
      <c r="I49" s="358"/>
      <c r="J49" s="346"/>
      <c r="K49" s="325"/>
      <c r="L49" s="239"/>
      <c r="M49" s="237"/>
      <c r="N49" s="325"/>
      <c r="O49" s="338"/>
    </row>
    <row r="50" spans="1:15" s="16" customFormat="1" ht="11.1" customHeight="1">
      <c r="A50" s="385"/>
      <c r="B50" s="386"/>
      <c r="C50" s="244"/>
      <c r="D50" s="357"/>
      <c r="E50" s="13"/>
      <c r="F50" s="400"/>
      <c r="G50" s="401"/>
      <c r="I50" s="358"/>
      <c r="J50" s="347"/>
      <c r="K50" s="24"/>
      <c r="L50" s="2"/>
      <c r="M50" s="236"/>
      <c r="N50" s="24"/>
      <c r="O50" s="334"/>
    </row>
    <row r="51" spans="1:15" s="16" customFormat="1" ht="11.1" customHeight="1">
      <c r="A51" s="387"/>
      <c r="B51" s="388" t="s">
        <v>1011</v>
      </c>
      <c r="C51" s="245" t="s">
        <v>1070</v>
      </c>
      <c r="D51" s="389">
        <v>1</v>
      </c>
      <c r="E51" s="390" t="s">
        <v>36</v>
      </c>
      <c r="F51" s="398"/>
      <c r="G51" s="399"/>
      <c r="H51" s="19"/>
      <c r="I51" s="360"/>
      <c r="J51" s="348">
        <v>1</v>
      </c>
      <c r="K51" s="22" t="s">
        <v>43</v>
      </c>
      <c r="L51" s="329"/>
      <c r="M51" s="240"/>
      <c r="N51" s="22"/>
      <c r="O51" s="340">
        <v>0</v>
      </c>
    </row>
    <row r="52" spans="1:15" s="16" customFormat="1" ht="11.1" customHeight="1">
      <c r="A52" s="11"/>
      <c r="B52" s="12"/>
      <c r="C52" s="244"/>
      <c r="D52" s="357"/>
      <c r="E52" s="13"/>
      <c r="F52" s="400"/>
      <c r="G52" s="401"/>
      <c r="I52" s="358"/>
      <c r="J52" s="346"/>
      <c r="K52" s="325"/>
      <c r="L52" s="239"/>
      <c r="M52" s="237"/>
      <c r="N52" s="325"/>
      <c r="O52" s="338"/>
    </row>
    <row r="53" spans="1:15" s="16" customFormat="1" ht="11.1" customHeight="1">
      <c r="A53" s="385"/>
      <c r="B53" s="386"/>
      <c r="C53" s="244"/>
      <c r="D53" s="357"/>
      <c r="E53" s="13"/>
      <c r="F53" s="400"/>
      <c r="G53" s="401"/>
      <c r="I53" s="358"/>
      <c r="J53" s="347"/>
      <c r="K53" s="24"/>
      <c r="L53" s="2"/>
      <c r="M53" s="236"/>
      <c r="N53" s="24"/>
      <c r="O53" s="334"/>
    </row>
    <row r="54" spans="1:15" s="16" customFormat="1" ht="11.1" customHeight="1">
      <c r="A54" s="387"/>
      <c r="B54" s="388" t="s">
        <v>1012</v>
      </c>
      <c r="C54" s="245" t="s">
        <v>1070</v>
      </c>
      <c r="D54" s="389">
        <v>1</v>
      </c>
      <c r="E54" s="390" t="s">
        <v>36</v>
      </c>
      <c r="F54" s="398"/>
      <c r="G54" s="399"/>
      <c r="H54" s="19"/>
      <c r="I54" s="360"/>
      <c r="J54" s="348">
        <v>1</v>
      </c>
      <c r="K54" s="22" t="s">
        <v>43</v>
      </c>
      <c r="L54" s="329"/>
      <c r="M54" s="240"/>
      <c r="N54" s="22"/>
      <c r="O54" s="340">
        <v>0</v>
      </c>
    </row>
    <row r="55" spans="1:15" s="16" customFormat="1" ht="11.1" customHeight="1">
      <c r="A55" s="11"/>
      <c r="B55" s="12"/>
      <c r="C55" s="244"/>
      <c r="D55" s="357"/>
      <c r="E55" s="13"/>
      <c r="F55" s="400"/>
      <c r="G55" s="401"/>
      <c r="I55" s="358"/>
      <c r="J55" s="346"/>
      <c r="K55" s="325"/>
      <c r="L55" s="239"/>
      <c r="M55" s="237"/>
      <c r="N55" s="325"/>
      <c r="O55" s="338"/>
    </row>
    <row r="56" spans="1:15" s="16" customFormat="1" ht="11.1" customHeight="1">
      <c r="A56" s="385"/>
      <c r="B56" s="386"/>
      <c r="C56" s="244"/>
      <c r="D56" s="357"/>
      <c r="E56" s="13"/>
      <c r="F56" s="400"/>
      <c r="G56" s="401"/>
      <c r="I56" s="358"/>
      <c r="J56" s="347"/>
      <c r="K56" s="24"/>
      <c r="L56" s="2"/>
      <c r="M56" s="236"/>
      <c r="N56" s="24"/>
      <c r="O56" s="334"/>
    </row>
    <row r="57" spans="1:15" s="16" customFormat="1" ht="11.1" customHeight="1">
      <c r="A57" s="387"/>
      <c r="B57" s="388" t="s">
        <v>1013</v>
      </c>
      <c r="C57" s="245" t="s">
        <v>1070</v>
      </c>
      <c r="D57" s="389">
        <v>1</v>
      </c>
      <c r="E57" s="390" t="s">
        <v>36</v>
      </c>
      <c r="F57" s="398"/>
      <c r="G57" s="399"/>
      <c r="H57" s="19"/>
      <c r="I57" s="360"/>
      <c r="J57" s="348">
        <v>1</v>
      </c>
      <c r="K57" s="22" t="s">
        <v>43</v>
      </c>
      <c r="L57" s="329"/>
      <c r="M57" s="240"/>
      <c r="N57" s="22"/>
      <c r="O57" s="340">
        <v>0</v>
      </c>
    </row>
    <row r="58" spans="1:15" s="16" customFormat="1" ht="11.1" customHeight="1">
      <c r="A58" s="11"/>
      <c r="B58" s="12"/>
      <c r="C58" s="244"/>
      <c r="D58" s="357"/>
      <c r="E58" s="13"/>
      <c r="F58" s="400"/>
      <c r="G58" s="401"/>
      <c r="I58" s="358"/>
      <c r="J58" s="346"/>
      <c r="K58" s="325"/>
      <c r="L58" s="239"/>
      <c r="M58" s="237"/>
      <c r="N58" s="325"/>
      <c r="O58" s="338"/>
    </row>
    <row r="59" spans="1:15" s="16" customFormat="1" ht="11.1" customHeight="1">
      <c r="A59" s="385"/>
      <c r="B59" s="386"/>
      <c r="C59" s="244"/>
      <c r="D59" s="357"/>
      <c r="E59" s="13"/>
      <c r="F59" s="400"/>
      <c r="G59" s="401"/>
      <c r="I59" s="358"/>
      <c r="J59" s="347"/>
      <c r="K59" s="24"/>
      <c r="L59" s="2"/>
      <c r="M59" s="236"/>
      <c r="N59" s="24"/>
      <c r="O59" s="334"/>
    </row>
    <row r="60" spans="1:15" s="16" customFormat="1" ht="11.1" customHeight="1">
      <c r="A60" s="387"/>
      <c r="B60" s="388" t="s">
        <v>1071</v>
      </c>
      <c r="C60" s="245"/>
      <c r="D60" s="389">
        <v>1</v>
      </c>
      <c r="E60" s="390" t="s">
        <v>36</v>
      </c>
      <c r="F60" s="398"/>
      <c r="G60" s="399"/>
      <c r="H60" s="19"/>
      <c r="I60" s="360"/>
      <c r="J60" s="348">
        <v>1</v>
      </c>
      <c r="K60" s="22" t="s">
        <v>43</v>
      </c>
      <c r="L60" s="329"/>
      <c r="M60" s="240"/>
      <c r="N60" s="22"/>
      <c r="O60" s="340">
        <v>0</v>
      </c>
    </row>
    <row r="61" spans="1:15" s="16" customFormat="1" ht="11.1" customHeight="1">
      <c r="A61" s="11"/>
      <c r="B61" s="12"/>
      <c r="C61" s="244"/>
      <c r="D61" s="357"/>
      <c r="E61" s="13"/>
      <c r="F61" s="400"/>
      <c r="G61" s="401"/>
      <c r="I61" s="358"/>
      <c r="J61" s="346"/>
      <c r="K61" s="325"/>
      <c r="L61" s="239"/>
      <c r="M61" s="237"/>
      <c r="N61" s="325"/>
      <c r="O61" s="338"/>
    </row>
    <row r="62" spans="1:15" s="16" customFormat="1" ht="11.1" customHeight="1">
      <c r="A62" s="385"/>
      <c r="B62" s="386"/>
      <c r="C62" s="244"/>
      <c r="D62" s="357"/>
      <c r="E62" s="13"/>
      <c r="F62" s="400"/>
      <c r="G62" s="401"/>
      <c r="I62" s="358"/>
      <c r="J62" s="347"/>
      <c r="K62" s="24"/>
      <c r="L62" s="2"/>
      <c r="M62" s="236"/>
      <c r="N62" s="24"/>
      <c r="O62" s="334"/>
    </row>
    <row r="63" spans="1:15" s="16" customFormat="1" ht="11.1" customHeight="1">
      <c r="A63" s="387"/>
      <c r="B63" s="388" t="s">
        <v>1180</v>
      </c>
      <c r="C63" s="245"/>
      <c r="D63" s="389"/>
      <c r="E63" s="390"/>
      <c r="F63" s="398"/>
      <c r="G63" s="399"/>
      <c r="H63" s="19"/>
      <c r="I63" s="360"/>
      <c r="J63" s="348"/>
      <c r="K63" s="22"/>
      <c r="L63" s="329"/>
      <c r="M63" s="240"/>
      <c r="N63" s="22"/>
      <c r="O63" s="340"/>
    </row>
    <row r="64" spans="1:15" s="16" customFormat="1" ht="11.1" customHeight="1">
      <c r="A64" s="11"/>
      <c r="B64" s="12"/>
      <c r="C64" s="244" t="s">
        <v>1136</v>
      </c>
      <c r="D64" s="357"/>
      <c r="E64" s="13"/>
      <c r="F64" s="14"/>
      <c r="G64" s="15"/>
      <c r="I64" s="358"/>
      <c r="J64" s="346"/>
      <c r="K64" s="325"/>
      <c r="L64" s="239"/>
      <c r="M64" s="346"/>
      <c r="N64" s="325"/>
      <c r="O64" s="338"/>
    </row>
    <row r="65" spans="1:15" s="16" customFormat="1" ht="11.1" customHeight="1">
      <c r="A65" s="385"/>
      <c r="B65" s="386" t="s">
        <v>1137</v>
      </c>
      <c r="C65" s="244" t="s">
        <v>1138</v>
      </c>
      <c r="D65" s="357"/>
      <c r="E65" s="13"/>
      <c r="F65" s="14"/>
      <c r="G65" s="15"/>
      <c r="I65" s="358"/>
      <c r="J65" s="402"/>
      <c r="K65" s="24"/>
      <c r="L65" s="2"/>
      <c r="M65" s="403"/>
      <c r="N65" s="24"/>
      <c r="O65" s="334"/>
    </row>
    <row r="66" spans="1:15" s="16" customFormat="1" ht="11.1" customHeight="1">
      <c r="A66" s="387"/>
      <c r="B66" s="388"/>
      <c r="C66" s="245" t="s">
        <v>1139</v>
      </c>
      <c r="D66" s="359">
        <v>1</v>
      </c>
      <c r="E66" s="390" t="s">
        <v>1142</v>
      </c>
      <c r="F66" s="17"/>
      <c r="G66" s="18"/>
      <c r="H66" s="19"/>
      <c r="I66" s="360"/>
      <c r="J66" s="348">
        <v>1</v>
      </c>
      <c r="K66" s="22" t="s">
        <v>1222</v>
      </c>
      <c r="L66" s="329"/>
      <c r="M66" s="240"/>
      <c r="N66" s="22"/>
      <c r="O66" s="340"/>
    </row>
    <row r="67" spans="1:15" s="16" customFormat="1" ht="11.1" customHeight="1">
      <c r="A67" s="11"/>
      <c r="B67" s="12"/>
      <c r="C67" s="244" t="s">
        <v>1136</v>
      </c>
      <c r="D67" s="357"/>
      <c r="E67" s="13"/>
      <c r="F67" s="14"/>
      <c r="G67" s="15"/>
      <c r="I67" s="358"/>
      <c r="J67" s="346"/>
      <c r="K67" s="325"/>
      <c r="L67" s="239"/>
      <c r="M67" s="346"/>
      <c r="N67" s="325"/>
      <c r="O67" s="338"/>
    </row>
    <row r="68" spans="1:15" s="16" customFormat="1" ht="11.1" customHeight="1">
      <c r="A68" s="385"/>
      <c r="B68" s="386" t="s">
        <v>1140</v>
      </c>
      <c r="C68" s="244" t="s">
        <v>1138</v>
      </c>
      <c r="D68" s="357"/>
      <c r="E68" s="13"/>
      <c r="F68" s="14"/>
      <c r="G68" s="15"/>
      <c r="I68" s="358"/>
      <c r="J68" s="402"/>
      <c r="K68" s="24"/>
      <c r="L68" s="2"/>
      <c r="M68" s="403"/>
      <c r="N68" s="24"/>
      <c r="O68" s="334"/>
    </row>
    <row r="69" spans="1:15" s="16" customFormat="1" ht="11.1" customHeight="1">
      <c r="A69" s="387"/>
      <c r="B69" s="388"/>
      <c r="C69" s="245" t="s">
        <v>1141</v>
      </c>
      <c r="D69" s="359">
        <v>2</v>
      </c>
      <c r="E69" s="419" t="s">
        <v>1143</v>
      </c>
      <c r="F69" s="17"/>
      <c r="G69" s="18"/>
      <c r="H69" s="19"/>
      <c r="I69" s="360"/>
      <c r="J69" s="348">
        <v>2</v>
      </c>
      <c r="K69" s="22" t="s">
        <v>1223</v>
      </c>
      <c r="L69" s="329"/>
      <c r="M69" s="240"/>
      <c r="N69" s="22"/>
      <c r="O69" s="340"/>
    </row>
    <row r="70" spans="1:15" s="16" customFormat="1" ht="11.1" customHeight="1">
      <c r="A70" s="11"/>
      <c r="B70" s="12"/>
      <c r="C70" s="244"/>
      <c r="D70" s="357"/>
      <c r="E70" s="13"/>
      <c r="F70" s="400"/>
      <c r="G70" s="401"/>
      <c r="I70" s="358"/>
      <c r="J70" s="346"/>
      <c r="K70" s="325"/>
      <c r="L70" s="239"/>
      <c r="M70" s="237"/>
      <c r="N70" s="325"/>
      <c r="O70" s="338"/>
    </row>
    <row r="71" spans="1:15" s="16" customFormat="1" ht="11.1" customHeight="1">
      <c r="A71" s="385"/>
      <c r="B71" s="386"/>
      <c r="C71" s="244"/>
      <c r="D71" s="357"/>
      <c r="E71" s="13"/>
      <c r="F71" s="400"/>
      <c r="G71" s="401"/>
      <c r="I71" s="358"/>
      <c r="J71" s="347"/>
      <c r="K71" s="24"/>
      <c r="L71" s="2"/>
      <c r="M71" s="236"/>
      <c r="N71" s="24"/>
      <c r="O71" s="334"/>
    </row>
    <row r="72" spans="1:15" s="16" customFormat="1" ht="11.1" customHeight="1">
      <c r="A72" s="387"/>
      <c r="B72" s="388"/>
      <c r="C72" s="245"/>
      <c r="D72" s="389"/>
      <c r="E72" s="390"/>
      <c r="F72" s="398"/>
      <c r="G72" s="399"/>
      <c r="H72" s="19"/>
      <c r="I72" s="360"/>
      <c r="J72" s="348"/>
      <c r="K72" s="22"/>
      <c r="L72" s="329"/>
      <c r="M72" s="240"/>
      <c r="N72" s="22"/>
      <c r="O72" s="340"/>
    </row>
    <row r="73" spans="1:15" s="16" customFormat="1" ht="11.1" customHeight="1">
      <c r="A73" s="11"/>
      <c r="B73" s="12"/>
      <c r="C73" s="244"/>
      <c r="D73" s="357"/>
      <c r="E73" s="13"/>
      <c r="F73" s="400"/>
      <c r="G73" s="401"/>
      <c r="I73" s="358"/>
      <c r="J73" s="346"/>
      <c r="K73" s="325"/>
      <c r="L73" s="239"/>
      <c r="M73" s="237"/>
      <c r="N73" s="325"/>
      <c r="O73" s="338"/>
    </row>
    <row r="74" spans="1:15" s="16" customFormat="1" ht="11.1" customHeight="1">
      <c r="A74" s="385"/>
      <c r="B74" s="386"/>
      <c r="C74" s="244"/>
      <c r="D74" s="357"/>
      <c r="E74" s="13"/>
      <c r="F74" s="400"/>
      <c r="G74" s="401"/>
      <c r="I74" s="358"/>
      <c r="J74" s="347"/>
      <c r="K74" s="24"/>
      <c r="L74" s="2"/>
      <c r="M74" s="236"/>
      <c r="N74" s="24"/>
      <c r="O74" s="334"/>
    </row>
    <row r="75" spans="1:15" s="16" customFormat="1" ht="11.1" customHeight="1">
      <c r="A75" s="387"/>
      <c r="B75" s="388"/>
      <c r="C75" s="245"/>
      <c r="D75" s="389"/>
      <c r="E75" s="390"/>
      <c r="F75" s="398"/>
      <c r="G75" s="399"/>
      <c r="H75" s="19"/>
      <c r="I75" s="360"/>
      <c r="J75" s="348"/>
      <c r="K75" s="22"/>
      <c r="L75" s="329"/>
      <c r="M75" s="240"/>
      <c r="N75" s="22"/>
      <c r="O75" s="340"/>
    </row>
    <row r="76" spans="1:15" s="16" customFormat="1" ht="11.1" customHeight="1">
      <c r="A76" s="11"/>
      <c r="B76" s="12"/>
      <c r="C76" s="244"/>
      <c r="D76" s="357"/>
      <c r="E76" s="13"/>
      <c r="F76" s="400"/>
      <c r="G76" s="401"/>
      <c r="I76" s="358"/>
      <c r="J76" s="346"/>
      <c r="K76" s="325"/>
      <c r="L76" s="239"/>
      <c r="M76" s="237"/>
      <c r="N76" s="325"/>
      <c r="O76" s="338"/>
    </row>
    <row r="77" spans="1:15" s="16" customFormat="1" ht="11.1" customHeight="1">
      <c r="A77" s="385"/>
      <c r="B77" s="386"/>
      <c r="C77" s="244"/>
      <c r="D77" s="357"/>
      <c r="E77" s="13"/>
      <c r="F77" s="400"/>
      <c r="G77" s="401"/>
      <c r="I77" s="358"/>
      <c r="J77" s="347"/>
      <c r="K77" s="24"/>
      <c r="L77" s="2"/>
      <c r="M77" s="236"/>
      <c r="N77" s="24"/>
      <c r="O77" s="334"/>
    </row>
    <row r="78" spans="1:15" s="16" customFormat="1" ht="11.1" customHeight="1">
      <c r="A78" s="387"/>
      <c r="B78" s="388"/>
      <c r="C78" s="245"/>
      <c r="D78" s="389"/>
      <c r="E78" s="390"/>
      <c r="F78" s="398"/>
      <c r="G78" s="399"/>
      <c r="H78" s="19"/>
      <c r="I78" s="360"/>
      <c r="J78" s="348"/>
      <c r="K78" s="22"/>
      <c r="L78" s="329"/>
      <c r="M78" s="240"/>
      <c r="N78" s="22"/>
      <c r="O78" s="340"/>
    </row>
    <row r="79" spans="1:15" s="16" customFormat="1" ht="11.1" customHeight="1">
      <c r="A79" s="11"/>
      <c r="B79" s="12"/>
      <c r="C79" s="244"/>
      <c r="D79" s="357"/>
      <c r="E79" s="13"/>
      <c r="F79" s="400"/>
      <c r="G79" s="401"/>
      <c r="I79" s="358"/>
      <c r="J79" s="346"/>
      <c r="K79" s="325"/>
      <c r="L79" s="239"/>
      <c r="M79" s="237"/>
      <c r="N79" s="325"/>
      <c r="O79" s="338"/>
    </row>
    <row r="80" spans="1:15" s="16" customFormat="1" ht="11.1" customHeight="1">
      <c r="A80" s="385"/>
      <c r="B80" s="386"/>
      <c r="C80" s="244"/>
      <c r="D80" s="357"/>
      <c r="E80" s="13"/>
      <c r="F80" s="400"/>
      <c r="G80" s="401"/>
      <c r="I80" s="358"/>
      <c r="J80" s="347"/>
      <c r="K80" s="24"/>
      <c r="L80" s="2"/>
      <c r="M80" s="236"/>
      <c r="N80" s="24"/>
      <c r="O80" s="334"/>
    </row>
    <row r="81" spans="1:15" s="16" customFormat="1" ht="11.1" customHeight="1">
      <c r="A81" s="387"/>
      <c r="B81" s="388"/>
      <c r="C81" s="245"/>
      <c r="D81" s="389"/>
      <c r="E81" s="390"/>
      <c r="F81" s="398"/>
      <c r="G81" s="399"/>
      <c r="H81" s="19"/>
      <c r="I81" s="360"/>
      <c r="J81" s="348"/>
      <c r="K81" s="22"/>
      <c r="L81" s="329"/>
      <c r="M81" s="240"/>
      <c r="N81" s="22"/>
      <c r="O81" s="340"/>
    </row>
    <row r="82" spans="1:15" s="16" customFormat="1" ht="11.1" customHeight="1">
      <c r="A82" s="11"/>
      <c r="B82" s="12"/>
      <c r="C82" s="244"/>
      <c r="D82" s="357"/>
      <c r="E82" s="13"/>
      <c r="F82" s="400"/>
      <c r="G82" s="401"/>
      <c r="I82" s="358"/>
      <c r="J82" s="346"/>
      <c r="K82" s="325"/>
      <c r="L82" s="239"/>
      <c r="M82" s="237"/>
      <c r="N82" s="325"/>
      <c r="O82" s="338"/>
    </row>
    <row r="83" spans="1:15" s="16" customFormat="1" ht="11.1" customHeight="1">
      <c r="A83" s="385"/>
      <c r="B83" s="386"/>
      <c r="C83" s="244"/>
      <c r="D83" s="357"/>
      <c r="E83" s="13"/>
      <c r="F83" s="400"/>
      <c r="G83" s="401"/>
      <c r="I83" s="358"/>
      <c r="J83" s="347"/>
      <c r="K83" s="24"/>
      <c r="L83" s="2"/>
      <c r="M83" s="236"/>
      <c r="N83" s="24"/>
      <c r="O83" s="334"/>
    </row>
    <row r="84" spans="1:15" s="16" customFormat="1" ht="11.1" customHeight="1">
      <c r="A84" s="387"/>
      <c r="B84" s="388"/>
      <c r="C84" s="245"/>
      <c r="D84" s="389"/>
      <c r="E84" s="390"/>
      <c r="F84" s="398"/>
      <c r="G84" s="399"/>
      <c r="H84" s="19"/>
      <c r="I84" s="360"/>
      <c r="J84" s="348"/>
      <c r="K84" s="22"/>
      <c r="L84" s="329"/>
      <c r="M84" s="240"/>
      <c r="N84" s="22"/>
      <c r="O84" s="340"/>
    </row>
    <row r="85" spans="1:15" s="16" customFormat="1" ht="11.1" customHeight="1">
      <c r="A85" s="11"/>
      <c r="B85" s="12"/>
      <c r="C85" s="244"/>
      <c r="D85" s="357"/>
      <c r="E85" s="13"/>
      <c r="F85" s="400"/>
      <c r="G85" s="401"/>
      <c r="I85" s="358"/>
      <c r="J85" s="346"/>
      <c r="K85" s="325"/>
      <c r="L85" s="239"/>
      <c r="M85" s="237"/>
      <c r="N85" s="325"/>
      <c r="O85" s="338"/>
    </row>
    <row r="86" spans="1:15" s="16" customFormat="1" ht="11.1" customHeight="1">
      <c r="A86" s="385"/>
      <c r="B86" s="386"/>
      <c r="C86" s="244"/>
      <c r="D86" s="357"/>
      <c r="E86" s="13"/>
      <c r="F86" s="400"/>
      <c r="G86" s="401"/>
      <c r="I86" s="358"/>
      <c r="J86" s="347"/>
      <c r="K86" s="24"/>
      <c r="L86" s="2"/>
      <c r="M86" s="236"/>
      <c r="N86" s="24"/>
      <c r="O86" s="334"/>
    </row>
    <row r="87" spans="1:15" s="16" customFormat="1" ht="11.1" customHeight="1">
      <c r="A87" s="387"/>
      <c r="B87" s="388"/>
      <c r="C87" s="245"/>
      <c r="D87" s="389"/>
      <c r="E87" s="390"/>
      <c r="F87" s="398"/>
      <c r="G87" s="399"/>
      <c r="H87" s="19"/>
      <c r="I87" s="360"/>
      <c r="J87" s="348"/>
      <c r="K87" s="22"/>
      <c r="L87" s="329"/>
      <c r="M87" s="240"/>
      <c r="N87" s="22"/>
      <c r="O87" s="340"/>
    </row>
    <row r="88" spans="1:15" s="16" customFormat="1" ht="11.1" customHeight="1">
      <c r="A88" s="302"/>
      <c r="B88" s="23"/>
      <c r="C88" s="246"/>
      <c r="D88" s="361"/>
      <c r="E88" s="24"/>
      <c r="F88" s="20"/>
      <c r="G88" s="21"/>
      <c r="H88" s="25"/>
      <c r="I88" s="362"/>
      <c r="J88" s="347"/>
      <c r="K88" s="24"/>
      <c r="L88" s="2"/>
      <c r="M88" s="236"/>
      <c r="N88" s="235"/>
      <c r="O88" s="334"/>
    </row>
    <row r="89" spans="1:15" s="16" customFormat="1" ht="11.1" customHeight="1">
      <c r="A89" s="69"/>
      <c r="B89" s="26"/>
      <c r="C89" s="246"/>
      <c r="D89" s="361"/>
      <c r="E89" s="24"/>
      <c r="F89" s="20"/>
      <c r="G89" s="21"/>
      <c r="H89" s="2"/>
      <c r="I89" s="362"/>
      <c r="J89" s="347"/>
      <c r="K89" s="24"/>
      <c r="L89" s="249"/>
      <c r="M89" s="236"/>
      <c r="N89" s="235"/>
      <c r="O89" s="349">
        <v>0</v>
      </c>
    </row>
    <row r="90" spans="1:15" s="16" customFormat="1" ht="11.1" customHeight="1">
      <c r="A90" s="61"/>
      <c r="B90" s="27"/>
      <c r="C90" s="247"/>
      <c r="D90" s="363"/>
      <c r="E90" s="351"/>
      <c r="F90" s="364"/>
      <c r="G90" s="324"/>
      <c r="H90" s="352"/>
      <c r="I90" s="365"/>
      <c r="J90" s="350"/>
      <c r="K90" s="351"/>
      <c r="L90" s="352"/>
      <c r="M90" s="353"/>
      <c r="N90" s="354"/>
      <c r="O90" s="355"/>
    </row>
  </sheetData>
  <mergeCells count="8">
    <mergeCell ref="A2:O2"/>
    <mergeCell ref="A4:A6"/>
    <mergeCell ref="B4:B6"/>
    <mergeCell ref="C4:C6"/>
    <mergeCell ref="D4:I5"/>
    <mergeCell ref="J4:L5"/>
    <mergeCell ref="M4:O5"/>
    <mergeCell ref="H6:I6"/>
  </mergeCells>
  <phoneticPr fontId="15"/>
  <printOptions horizontalCentered="1" verticalCentered="1"/>
  <pageMargins left="0" right="0" top="0.59055118110236227" bottom="0" header="0" footer="0"/>
  <headerFooter alignWithMargins="0"/>
  <rowBreaks count="1" manualBreakCount="1">
    <brk id="4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B4DD5-29E9-4124-A8B4-AEC0450007D4}">
  <sheetPr>
    <tabColor indexed="42"/>
  </sheetPr>
  <dimension ref="A1:O90"/>
  <sheetViews>
    <sheetView showZeros="0" view="pageBreakPreview" zoomScale="70" zoomScaleNormal="100" zoomScaleSheetLayoutView="70" workbookViewId="0">
      <selection sqref="A1:XFD1048576"/>
    </sheetView>
  </sheetViews>
  <sheetFormatPr defaultColWidth="8.796875" defaultRowHeight="17.25"/>
  <cols>
    <col min="1" max="1" width="3.69921875" style="28" customWidth="1"/>
    <col min="2" max="2" width="20.69921875" style="28" customWidth="1"/>
    <col min="3" max="3" width="19.69921875" style="248" customWidth="1"/>
    <col min="4" max="4" width="4.69921875" style="29" customWidth="1"/>
    <col min="5" max="5" width="3.19921875" style="28" customWidth="1"/>
    <col min="6" max="6" width="6.69921875" style="28" customWidth="1"/>
    <col min="7" max="7" width="8.69921875" style="28" customWidth="1"/>
    <col min="8" max="8" width="9.69921875" style="28" customWidth="1"/>
    <col min="9" max="9" width="4.296875" style="28" customWidth="1"/>
    <col min="10" max="10" width="4.69921875" style="28" customWidth="1"/>
    <col min="11" max="11" width="3.19921875" style="40" customWidth="1"/>
    <col min="12" max="12" width="8.69921875" style="28" customWidth="1"/>
    <col min="13" max="13" width="4.69921875" style="28" customWidth="1"/>
    <col min="14" max="14" width="3.19921875" style="28" customWidth="1"/>
    <col min="15" max="15" width="8.69921875" style="28" customWidth="1"/>
    <col min="16" max="16384" width="8.796875" style="28"/>
  </cols>
  <sheetData>
    <row r="1" spans="1:15" s="3" customFormat="1" ht="13.5">
      <c r="A1" s="1"/>
      <c r="B1" s="2"/>
      <c r="C1" s="243"/>
      <c r="D1" s="4"/>
      <c r="E1" s="5"/>
      <c r="F1" s="6"/>
      <c r="G1" s="7"/>
      <c r="H1" s="8"/>
      <c r="I1" s="9"/>
      <c r="K1" s="5"/>
      <c r="N1" s="8" t="s">
        <v>579</v>
      </c>
      <c r="O1" s="5">
        <v>1</v>
      </c>
    </row>
    <row r="2" spans="1:15" s="10" customFormat="1" ht="30" customHeight="1">
      <c r="A2" s="523" t="s">
        <v>1219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5"/>
    </row>
    <row r="3" spans="1:15" s="10" customFormat="1" ht="13.5" customHeight="1">
      <c r="A3" s="281"/>
      <c r="B3" s="30" t="s">
        <v>1217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3"/>
    </row>
    <row r="4" spans="1:15" s="10" customFormat="1" ht="15.95" customHeight="1">
      <c r="A4" s="536" t="s">
        <v>6</v>
      </c>
      <c r="B4" s="539" t="s">
        <v>33</v>
      </c>
      <c r="C4" s="542" t="s">
        <v>8</v>
      </c>
      <c r="D4" s="526" t="s">
        <v>1213</v>
      </c>
      <c r="E4" s="527"/>
      <c r="F4" s="527"/>
      <c r="G4" s="527"/>
      <c r="H4" s="527"/>
      <c r="I4" s="528"/>
      <c r="J4" s="526" t="s">
        <v>1214</v>
      </c>
      <c r="K4" s="527"/>
      <c r="L4" s="532"/>
      <c r="M4" s="534" t="s">
        <v>1215</v>
      </c>
      <c r="N4" s="527"/>
      <c r="O4" s="528"/>
    </row>
    <row r="5" spans="1:15" s="10" customFormat="1" ht="15.95" customHeight="1">
      <c r="A5" s="537"/>
      <c r="B5" s="540"/>
      <c r="C5" s="543"/>
      <c r="D5" s="529"/>
      <c r="E5" s="530"/>
      <c r="F5" s="530"/>
      <c r="G5" s="530"/>
      <c r="H5" s="530"/>
      <c r="I5" s="531"/>
      <c r="J5" s="529"/>
      <c r="K5" s="530"/>
      <c r="L5" s="533"/>
      <c r="M5" s="535"/>
      <c r="N5" s="530"/>
      <c r="O5" s="531"/>
    </row>
    <row r="6" spans="1:15" s="3" customFormat="1" ht="15.95" customHeight="1">
      <c r="A6" s="538"/>
      <c r="B6" s="541"/>
      <c r="C6" s="544"/>
      <c r="D6" s="356" t="s">
        <v>4</v>
      </c>
      <c r="E6" s="304" t="s">
        <v>5</v>
      </c>
      <c r="F6" s="305"/>
      <c r="G6" s="306"/>
      <c r="H6" s="545"/>
      <c r="I6" s="546"/>
      <c r="J6" s="341" t="s">
        <v>4</v>
      </c>
      <c r="K6" s="304" t="s">
        <v>5</v>
      </c>
      <c r="L6" s="307"/>
      <c r="M6" s="308" t="s">
        <v>4</v>
      </c>
      <c r="N6" s="304" t="s">
        <v>5</v>
      </c>
      <c r="O6" s="342"/>
    </row>
    <row r="7" spans="1:15" s="16" customFormat="1" ht="11.1" customHeight="1">
      <c r="A7" s="11"/>
      <c r="B7" s="12"/>
      <c r="C7" s="244"/>
      <c r="D7" s="357"/>
      <c r="E7" s="13"/>
      <c r="F7" s="14"/>
      <c r="G7" s="15"/>
      <c r="I7" s="358"/>
      <c r="J7" s="343"/>
      <c r="K7" s="13"/>
      <c r="M7" s="234"/>
      <c r="N7" s="12"/>
      <c r="O7" s="344"/>
    </row>
    <row r="8" spans="1:15" s="16" customFormat="1" ht="11.1" customHeight="1">
      <c r="A8" s="385"/>
      <c r="B8" s="386"/>
      <c r="C8" s="244"/>
      <c r="D8" s="357"/>
      <c r="E8" s="13"/>
      <c r="F8" s="14"/>
      <c r="G8" s="15"/>
      <c r="I8" s="358"/>
      <c r="J8" s="343"/>
      <c r="K8" s="13"/>
      <c r="M8" s="234"/>
      <c r="N8" s="12"/>
      <c r="O8" s="344"/>
    </row>
    <row r="9" spans="1:15" s="16" customFormat="1" ht="11.1" customHeight="1">
      <c r="A9" s="387" t="s">
        <v>1126</v>
      </c>
      <c r="B9" s="388" t="s">
        <v>600</v>
      </c>
      <c r="C9" s="245"/>
      <c r="D9" s="359"/>
      <c r="E9" s="390"/>
      <c r="F9" s="17"/>
      <c r="G9" s="18"/>
      <c r="H9" s="19"/>
      <c r="I9" s="360"/>
      <c r="J9" s="343"/>
      <c r="K9" s="13"/>
      <c r="M9" s="234"/>
      <c r="N9" s="12"/>
      <c r="O9" s="344"/>
    </row>
    <row r="10" spans="1:15" s="16" customFormat="1" ht="11.1" customHeight="1">
      <c r="A10" s="11"/>
      <c r="B10" s="12"/>
      <c r="C10" s="244"/>
      <c r="D10" s="357"/>
      <c r="E10" s="13"/>
      <c r="F10" s="14"/>
      <c r="G10" s="15"/>
      <c r="I10" s="358"/>
      <c r="J10" s="331"/>
      <c r="K10" s="325"/>
      <c r="L10" s="326"/>
      <c r="M10" s="327"/>
      <c r="N10" s="325"/>
      <c r="O10" s="332"/>
    </row>
    <row r="11" spans="1:15" s="16" customFormat="1" ht="11.1" customHeight="1">
      <c r="A11" s="385"/>
      <c r="B11" s="386"/>
      <c r="C11" s="244"/>
      <c r="D11" s="357"/>
      <c r="E11" s="13"/>
      <c r="F11" s="14"/>
      <c r="G11" s="15"/>
      <c r="I11" s="358"/>
      <c r="J11" s="333"/>
      <c r="K11" s="24"/>
      <c r="L11" s="2"/>
      <c r="M11" s="236"/>
      <c r="N11" s="24"/>
      <c r="O11" s="334"/>
    </row>
    <row r="12" spans="1:15" s="16" customFormat="1" ht="11.1" customHeight="1">
      <c r="A12" s="387"/>
      <c r="B12" s="388" t="s">
        <v>747</v>
      </c>
      <c r="C12" s="245"/>
      <c r="D12" s="389"/>
      <c r="E12" s="390"/>
      <c r="F12" s="17"/>
      <c r="G12" s="18"/>
      <c r="H12" s="19"/>
      <c r="I12" s="360"/>
      <c r="J12" s="335"/>
      <c r="K12" s="22"/>
      <c r="L12" s="21"/>
      <c r="M12" s="250"/>
      <c r="N12" s="22"/>
      <c r="O12" s="336"/>
    </row>
    <row r="13" spans="1:15" s="16" customFormat="1" ht="11.1" customHeight="1">
      <c r="A13" s="11"/>
      <c r="B13" s="12"/>
      <c r="C13" s="244"/>
      <c r="D13" s="357"/>
      <c r="E13" s="13"/>
      <c r="F13" s="14"/>
      <c r="G13" s="15"/>
      <c r="I13" s="358"/>
      <c r="J13" s="337"/>
      <c r="K13" s="325"/>
      <c r="L13" s="239"/>
      <c r="M13" s="237"/>
      <c r="N13" s="325"/>
      <c r="O13" s="338"/>
    </row>
    <row r="14" spans="1:15" s="16" customFormat="1" ht="11.1" customHeight="1">
      <c r="A14" s="385"/>
      <c r="B14" s="386"/>
      <c r="C14" s="244"/>
      <c r="D14" s="357"/>
      <c r="E14" s="13"/>
      <c r="F14" s="14"/>
      <c r="G14" s="15"/>
      <c r="I14" s="358"/>
      <c r="J14" s="333"/>
      <c r="K14" s="24"/>
      <c r="L14" s="2"/>
      <c r="M14" s="236"/>
      <c r="N14" s="24"/>
      <c r="O14" s="334"/>
    </row>
    <row r="15" spans="1:15" s="16" customFormat="1" ht="11.1" customHeight="1">
      <c r="A15" s="387"/>
      <c r="B15" s="388" t="s">
        <v>752</v>
      </c>
      <c r="C15" s="245" t="s">
        <v>1014</v>
      </c>
      <c r="D15" s="389">
        <v>79</v>
      </c>
      <c r="E15" s="390" t="s">
        <v>2</v>
      </c>
      <c r="F15" s="17"/>
      <c r="G15" s="18"/>
      <c r="H15" s="19"/>
      <c r="I15" s="360"/>
      <c r="J15" s="339">
        <v>79</v>
      </c>
      <c r="K15" s="22" t="s">
        <v>1220</v>
      </c>
      <c r="L15" s="329"/>
      <c r="M15" s="330"/>
      <c r="N15" s="22"/>
      <c r="O15" s="340"/>
    </row>
    <row r="16" spans="1:15" s="16" customFormat="1" ht="11.1" customHeight="1">
      <c r="A16" s="11"/>
      <c r="B16" s="12"/>
      <c r="C16" s="244"/>
      <c r="D16" s="357"/>
      <c r="E16" s="13"/>
      <c r="F16" s="14"/>
      <c r="G16" s="15"/>
      <c r="I16" s="358"/>
      <c r="J16" s="337"/>
      <c r="K16" s="325"/>
      <c r="L16" s="239"/>
      <c r="M16" s="237"/>
      <c r="N16" s="325"/>
      <c r="O16" s="338"/>
    </row>
    <row r="17" spans="1:15" s="16" customFormat="1" ht="11.1" customHeight="1">
      <c r="A17" s="385"/>
      <c r="B17" s="386"/>
      <c r="C17" s="244"/>
      <c r="D17" s="357"/>
      <c r="E17" s="13"/>
      <c r="F17" s="14"/>
      <c r="G17" s="15"/>
      <c r="I17" s="358"/>
      <c r="J17" s="333"/>
      <c r="K17" s="24"/>
      <c r="L17" s="2"/>
      <c r="M17" s="236"/>
      <c r="N17" s="24"/>
      <c r="O17" s="334"/>
    </row>
    <row r="18" spans="1:15" s="16" customFormat="1" ht="11.1" customHeight="1">
      <c r="A18" s="387"/>
      <c r="B18" s="388" t="s">
        <v>752</v>
      </c>
      <c r="C18" s="245" t="s">
        <v>907</v>
      </c>
      <c r="D18" s="389">
        <v>8</v>
      </c>
      <c r="E18" s="390" t="s">
        <v>2</v>
      </c>
      <c r="F18" s="17"/>
      <c r="G18" s="18"/>
      <c r="H18" s="19"/>
      <c r="I18" s="360"/>
      <c r="J18" s="339">
        <v>8</v>
      </c>
      <c r="K18" s="22" t="s">
        <v>1220</v>
      </c>
      <c r="L18" s="329"/>
      <c r="M18" s="330"/>
      <c r="N18" s="22"/>
      <c r="O18" s="340"/>
    </row>
    <row r="19" spans="1:15" s="16" customFormat="1" ht="11.1" customHeight="1">
      <c r="A19" s="11"/>
      <c r="B19" s="12"/>
      <c r="C19" s="244"/>
      <c r="D19" s="357"/>
      <c r="E19" s="13"/>
      <c r="F19" s="14"/>
      <c r="G19" s="15"/>
      <c r="I19" s="358"/>
      <c r="J19" s="337"/>
      <c r="K19" s="325"/>
      <c r="L19" s="239"/>
      <c r="M19" s="237"/>
      <c r="N19" s="325"/>
      <c r="O19" s="338"/>
    </row>
    <row r="20" spans="1:15" s="16" customFormat="1" ht="11.1" customHeight="1">
      <c r="A20" s="385"/>
      <c r="B20" s="386"/>
      <c r="C20" s="244"/>
      <c r="D20" s="357"/>
      <c r="E20" s="13"/>
      <c r="F20" s="14"/>
      <c r="G20" s="15"/>
      <c r="I20" s="358"/>
      <c r="J20" s="333"/>
      <c r="K20" s="24"/>
      <c r="L20" s="2"/>
      <c r="M20" s="236"/>
      <c r="N20" s="24"/>
      <c r="O20" s="334"/>
    </row>
    <row r="21" spans="1:15" s="16" customFormat="1" ht="11.1" customHeight="1">
      <c r="A21" s="387"/>
      <c r="B21" s="388" t="s">
        <v>752</v>
      </c>
      <c r="C21" s="245" t="s">
        <v>1015</v>
      </c>
      <c r="D21" s="389">
        <v>44</v>
      </c>
      <c r="E21" s="390" t="s">
        <v>2</v>
      </c>
      <c r="F21" s="17"/>
      <c r="G21" s="18"/>
      <c r="H21" s="19"/>
      <c r="I21" s="360"/>
      <c r="J21" s="339">
        <v>44</v>
      </c>
      <c r="K21" s="22" t="s">
        <v>1220</v>
      </c>
      <c r="L21" s="329"/>
      <c r="M21" s="330"/>
      <c r="N21" s="22"/>
      <c r="O21" s="340"/>
    </row>
    <row r="22" spans="1:15" s="16" customFormat="1" ht="11.1" customHeight="1">
      <c r="A22" s="11"/>
      <c r="B22" s="12"/>
      <c r="C22" s="244"/>
      <c r="D22" s="357"/>
      <c r="E22" s="13"/>
      <c r="F22" s="14"/>
      <c r="G22" s="15"/>
      <c r="I22" s="358"/>
      <c r="J22" s="337"/>
      <c r="K22" s="325"/>
      <c r="L22" s="239"/>
      <c r="M22" s="237"/>
      <c r="N22" s="325"/>
      <c r="O22" s="338"/>
    </row>
    <row r="23" spans="1:15" s="16" customFormat="1" ht="11.1" customHeight="1">
      <c r="A23" s="385"/>
      <c r="B23" s="386"/>
      <c r="C23" s="244"/>
      <c r="D23" s="357"/>
      <c r="E23" s="13"/>
      <c r="F23" s="14"/>
      <c r="G23" s="15"/>
      <c r="I23" s="358"/>
      <c r="J23" s="333"/>
      <c r="K23" s="24"/>
      <c r="L23" s="2"/>
      <c r="M23" s="236"/>
      <c r="N23" s="24"/>
      <c r="O23" s="334"/>
    </row>
    <row r="24" spans="1:15" s="16" customFormat="1" ht="11.1" customHeight="1">
      <c r="A24" s="387"/>
      <c r="B24" s="388" t="s">
        <v>707</v>
      </c>
      <c r="C24" s="245"/>
      <c r="D24" s="389">
        <v>0</v>
      </c>
      <c r="E24" s="390"/>
      <c r="F24" s="17"/>
      <c r="G24" s="18"/>
      <c r="H24" s="19"/>
      <c r="I24" s="360"/>
      <c r="J24" s="339"/>
      <c r="K24" s="22">
        <v>0</v>
      </c>
      <c r="L24" s="329"/>
      <c r="M24" s="330"/>
      <c r="N24" s="22"/>
      <c r="O24" s="340"/>
    </row>
    <row r="25" spans="1:15" s="16" customFormat="1" ht="11.1" customHeight="1">
      <c r="A25" s="11"/>
      <c r="B25" s="12"/>
      <c r="C25" s="244"/>
      <c r="D25" s="357"/>
      <c r="E25" s="13"/>
      <c r="F25" s="14"/>
      <c r="G25" s="15"/>
      <c r="I25" s="358"/>
      <c r="J25" s="337"/>
      <c r="K25" s="325"/>
      <c r="L25" s="239"/>
      <c r="M25" s="237"/>
      <c r="N25" s="325"/>
      <c r="O25" s="338"/>
    </row>
    <row r="26" spans="1:15" s="16" customFormat="1" ht="11.1" customHeight="1">
      <c r="A26" s="385"/>
      <c r="B26" s="386"/>
      <c r="C26" s="244"/>
      <c r="D26" s="357"/>
      <c r="E26" s="13"/>
      <c r="F26" s="14"/>
      <c r="G26" s="15"/>
      <c r="I26" s="358"/>
      <c r="J26" s="333"/>
      <c r="K26" s="24"/>
      <c r="L26" s="2"/>
      <c r="M26" s="236"/>
      <c r="N26" s="24"/>
      <c r="O26" s="334"/>
    </row>
    <row r="27" spans="1:15" s="16" customFormat="1" ht="11.1" customHeight="1">
      <c r="A27" s="387"/>
      <c r="B27" s="388" t="s">
        <v>1077</v>
      </c>
      <c r="C27" s="245" t="s">
        <v>1206</v>
      </c>
      <c r="D27" s="389">
        <v>5</v>
      </c>
      <c r="E27" s="390" t="s">
        <v>2</v>
      </c>
      <c r="F27" s="17"/>
      <c r="G27" s="18"/>
      <c r="H27" s="19"/>
      <c r="I27" s="360"/>
      <c r="J27" s="339">
        <v>5</v>
      </c>
      <c r="K27" s="22" t="s">
        <v>1220</v>
      </c>
      <c r="L27" s="329"/>
      <c r="M27" s="330"/>
      <c r="N27" s="22"/>
      <c r="O27" s="340"/>
    </row>
    <row r="28" spans="1:15" s="16" customFormat="1" ht="11.1" customHeight="1">
      <c r="A28" s="11"/>
      <c r="B28" s="12"/>
      <c r="C28" s="244"/>
      <c r="D28" s="357"/>
      <c r="E28" s="13"/>
      <c r="F28" s="14"/>
      <c r="G28" s="15"/>
      <c r="I28" s="358"/>
      <c r="J28" s="337"/>
      <c r="K28" s="325"/>
      <c r="L28" s="239"/>
      <c r="M28" s="237"/>
      <c r="N28" s="325"/>
      <c r="O28" s="338"/>
    </row>
    <row r="29" spans="1:15" s="16" customFormat="1" ht="11.1" customHeight="1">
      <c r="A29" s="385"/>
      <c r="B29" s="386"/>
      <c r="C29" s="244"/>
      <c r="D29" s="357"/>
      <c r="E29" s="13"/>
      <c r="F29" s="14"/>
      <c r="G29" s="15"/>
      <c r="I29" s="358"/>
      <c r="J29" s="333"/>
      <c r="K29" s="24"/>
      <c r="L29" s="2"/>
      <c r="M29" s="236"/>
      <c r="N29" s="24"/>
      <c r="O29" s="334"/>
    </row>
    <row r="30" spans="1:15" s="16" customFormat="1" ht="11.1" customHeight="1">
      <c r="A30" s="387"/>
      <c r="B30" s="388" t="s">
        <v>1077</v>
      </c>
      <c r="C30" s="245" t="s">
        <v>1207</v>
      </c>
      <c r="D30" s="389">
        <v>6</v>
      </c>
      <c r="E30" s="390" t="s">
        <v>2</v>
      </c>
      <c r="F30" s="17"/>
      <c r="G30" s="18"/>
      <c r="H30" s="19"/>
      <c r="I30" s="360"/>
      <c r="J30" s="339">
        <v>6</v>
      </c>
      <c r="K30" s="22" t="s">
        <v>1220</v>
      </c>
      <c r="L30" s="329"/>
      <c r="M30" s="330"/>
      <c r="N30" s="22"/>
      <c r="O30" s="340"/>
    </row>
    <row r="31" spans="1:15" s="16" customFormat="1" ht="11.1" customHeight="1">
      <c r="A31" s="11"/>
      <c r="B31" s="12"/>
      <c r="C31" s="244"/>
      <c r="D31" s="357"/>
      <c r="E31" s="13"/>
      <c r="F31" s="14"/>
      <c r="G31" s="15"/>
      <c r="I31" s="358"/>
      <c r="J31" s="337"/>
      <c r="K31" s="325"/>
      <c r="L31" s="239"/>
      <c r="M31" s="237"/>
      <c r="N31" s="325"/>
      <c r="O31" s="338"/>
    </row>
    <row r="32" spans="1:15" s="16" customFormat="1" ht="11.1" customHeight="1">
      <c r="A32" s="385"/>
      <c r="B32" s="386"/>
      <c r="C32" s="244"/>
      <c r="D32" s="357"/>
      <c r="E32" s="13"/>
      <c r="F32" s="14"/>
      <c r="G32" s="15"/>
      <c r="I32" s="358"/>
      <c r="J32" s="333"/>
      <c r="K32" s="24"/>
      <c r="L32" s="2"/>
      <c r="M32" s="236"/>
      <c r="N32" s="24"/>
      <c r="O32" s="334"/>
    </row>
    <row r="33" spans="1:15" s="16" customFormat="1" ht="11.1" customHeight="1">
      <c r="A33" s="387"/>
      <c r="B33" s="388" t="s">
        <v>958</v>
      </c>
      <c r="C33" s="245" t="s">
        <v>1017</v>
      </c>
      <c r="D33" s="389">
        <v>68</v>
      </c>
      <c r="E33" s="390" t="s">
        <v>2</v>
      </c>
      <c r="F33" s="17"/>
      <c r="G33" s="18"/>
      <c r="H33" s="19"/>
      <c r="I33" s="360"/>
      <c r="J33" s="339">
        <v>68</v>
      </c>
      <c r="K33" s="22" t="s">
        <v>1220</v>
      </c>
      <c r="L33" s="329"/>
      <c r="M33" s="330"/>
      <c r="N33" s="22"/>
      <c r="O33" s="340"/>
    </row>
    <row r="34" spans="1:15" s="16" customFormat="1" ht="11.1" customHeight="1">
      <c r="A34" s="11"/>
      <c r="B34" s="12"/>
      <c r="C34" s="244"/>
      <c r="D34" s="357"/>
      <c r="E34" s="13"/>
      <c r="F34" s="14"/>
      <c r="G34" s="15"/>
      <c r="I34" s="358"/>
      <c r="J34" s="337"/>
      <c r="K34" s="325"/>
      <c r="L34" s="239"/>
      <c r="M34" s="237"/>
      <c r="N34" s="325"/>
      <c r="O34" s="338"/>
    </row>
    <row r="35" spans="1:15" s="16" customFormat="1" ht="11.1" customHeight="1">
      <c r="A35" s="385"/>
      <c r="B35" s="386"/>
      <c r="C35" s="244"/>
      <c r="D35" s="357"/>
      <c r="E35" s="13"/>
      <c r="F35" s="14"/>
      <c r="G35" s="15"/>
      <c r="I35" s="358"/>
      <c r="J35" s="333"/>
      <c r="K35" s="24"/>
      <c r="L35" s="2"/>
      <c r="M35" s="236"/>
      <c r="N35" s="24"/>
      <c r="O35" s="334"/>
    </row>
    <row r="36" spans="1:15" s="16" customFormat="1" ht="11.1" customHeight="1">
      <c r="A36" s="387"/>
      <c r="B36" s="388" t="s">
        <v>711</v>
      </c>
      <c r="C36" s="245" t="s">
        <v>1018</v>
      </c>
      <c r="D36" s="389">
        <v>21</v>
      </c>
      <c r="E36" s="390" t="s">
        <v>2</v>
      </c>
      <c r="F36" s="17"/>
      <c r="G36" s="18"/>
      <c r="H36" s="19"/>
      <c r="I36" s="360"/>
      <c r="J36" s="339">
        <v>21</v>
      </c>
      <c r="K36" s="22" t="s">
        <v>1220</v>
      </c>
      <c r="L36" s="329"/>
      <c r="M36" s="330"/>
      <c r="N36" s="22"/>
      <c r="O36" s="340"/>
    </row>
    <row r="37" spans="1:15" s="16" customFormat="1" ht="11.1" customHeight="1">
      <c r="A37" s="11"/>
      <c r="B37" s="12"/>
      <c r="C37" s="244"/>
      <c r="D37" s="357"/>
      <c r="E37" s="13"/>
      <c r="F37" s="14"/>
      <c r="G37" s="15"/>
      <c r="I37" s="358"/>
      <c r="J37" s="337"/>
      <c r="K37" s="325"/>
      <c r="L37" s="239"/>
      <c r="M37" s="237"/>
      <c r="N37" s="325"/>
      <c r="O37" s="338"/>
    </row>
    <row r="38" spans="1:15" s="16" customFormat="1" ht="11.1" customHeight="1">
      <c r="A38" s="385"/>
      <c r="B38" s="386"/>
      <c r="C38" s="244"/>
      <c r="D38" s="357"/>
      <c r="E38" s="13"/>
      <c r="F38" s="14"/>
      <c r="G38" s="15"/>
      <c r="I38" s="358"/>
      <c r="J38" s="333"/>
      <c r="K38" s="24"/>
      <c r="L38" s="2"/>
      <c r="M38" s="236"/>
      <c r="N38" s="24"/>
      <c r="O38" s="334"/>
    </row>
    <row r="39" spans="1:15" s="16" customFormat="1" ht="11.1" customHeight="1">
      <c r="A39" s="387"/>
      <c r="B39" s="388" t="s">
        <v>708</v>
      </c>
      <c r="C39" s="245" t="s">
        <v>1019</v>
      </c>
      <c r="D39" s="389">
        <v>8</v>
      </c>
      <c r="E39" s="390" t="s">
        <v>2</v>
      </c>
      <c r="F39" s="17"/>
      <c r="G39" s="18"/>
      <c r="H39" s="19"/>
      <c r="I39" s="360"/>
      <c r="J39" s="339">
        <v>8</v>
      </c>
      <c r="K39" s="22" t="s">
        <v>1220</v>
      </c>
      <c r="L39" s="329"/>
      <c r="M39" s="330"/>
      <c r="N39" s="22"/>
      <c r="O39" s="340"/>
    </row>
    <row r="40" spans="1:15" s="16" customFormat="1" ht="11.1" customHeight="1">
      <c r="A40" s="11"/>
      <c r="B40" s="12"/>
      <c r="C40" s="244"/>
      <c r="D40" s="357"/>
      <c r="E40" s="13"/>
      <c r="F40" s="14"/>
      <c r="G40" s="15"/>
      <c r="I40" s="358"/>
      <c r="J40" s="337"/>
      <c r="K40" s="325"/>
      <c r="L40" s="239"/>
      <c r="M40" s="237"/>
      <c r="N40" s="325"/>
      <c r="O40" s="338"/>
    </row>
    <row r="41" spans="1:15" s="16" customFormat="1" ht="11.1" customHeight="1">
      <c r="A41" s="385"/>
      <c r="B41" s="386"/>
      <c r="C41" s="244"/>
      <c r="D41" s="357"/>
      <c r="E41" s="13"/>
      <c r="F41" s="14"/>
      <c r="G41" s="15"/>
      <c r="H41" s="420"/>
      <c r="I41" s="358"/>
      <c r="J41" s="333"/>
      <c r="K41" s="24"/>
      <c r="L41" s="2"/>
      <c r="M41" s="236"/>
      <c r="N41" s="24"/>
      <c r="O41" s="334"/>
    </row>
    <row r="42" spans="1:15" s="16" customFormat="1" ht="11.1" customHeight="1">
      <c r="A42" s="387"/>
      <c r="B42" s="388" t="s">
        <v>1020</v>
      </c>
      <c r="C42" s="245" t="s">
        <v>1021</v>
      </c>
      <c r="D42" s="389">
        <v>174</v>
      </c>
      <c r="E42" s="390" t="s">
        <v>2</v>
      </c>
      <c r="F42" s="17"/>
      <c r="G42" s="18"/>
      <c r="H42" s="19"/>
      <c r="I42" s="360"/>
      <c r="J42" s="339">
        <v>174</v>
      </c>
      <c r="K42" s="22" t="s">
        <v>1220</v>
      </c>
      <c r="L42" s="329"/>
      <c r="M42" s="330"/>
      <c r="N42" s="22"/>
      <c r="O42" s="340"/>
    </row>
    <row r="43" spans="1:15" s="16" customFormat="1" ht="11.1" customHeight="1">
      <c r="A43" s="11"/>
      <c r="B43" s="12"/>
      <c r="C43" s="244"/>
      <c r="D43" s="357"/>
      <c r="E43" s="13"/>
      <c r="F43" s="14"/>
      <c r="G43" s="15"/>
      <c r="I43" s="358"/>
      <c r="J43" s="337"/>
      <c r="K43" s="325"/>
      <c r="L43" s="239"/>
      <c r="M43" s="237"/>
      <c r="N43" s="325"/>
      <c r="O43" s="338"/>
    </row>
    <row r="44" spans="1:15" s="16" customFormat="1" ht="11.1" customHeight="1">
      <c r="A44" s="385"/>
      <c r="B44" s="386"/>
      <c r="C44" s="244"/>
      <c r="D44" s="357"/>
      <c r="E44" s="13"/>
      <c r="F44" s="14"/>
      <c r="G44" s="15"/>
      <c r="H44" s="420"/>
      <c r="I44" s="358"/>
      <c r="J44" s="333"/>
      <c r="K44" s="24"/>
      <c r="L44" s="2"/>
      <c r="M44" s="236"/>
      <c r="N44" s="24"/>
      <c r="O44" s="334"/>
    </row>
    <row r="45" spans="1:15" s="16" customFormat="1" ht="11.1" customHeight="1">
      <c r="A45" s="387"/>
      <c r="B45" s="388" t="s">
        <v>1020</v>
      </c>
      <c r="C45" s="245" t="s">
        <v>1016</v>
      </c>
      <c r="D45" s="389">
        <v>142</v>
      </c>
      <c r="E45" s="390" t="s">
        <v>2</v>
      </c>
      <c r="F45" s="17"/>
      <c r="G45" s="18"/>
      <c r="H45" s="19"/>
      <c r="I45" s="360"/>
      <c r="J45" s="339">
        <v>142</v>
      </c>
      <c r="K45" s="22" t="s">
        <v>1220</v>
      </c>
      <c r="L45" s="329"/>
      <c r="M45" s="330"/>
      <c r="N45" s="22"/>
      <c r="O45" s="340"/>
    </row>
    <row r="46" spans="1:15" s="16" customFormat="1" ht="11.1" customHeight="1">
      <c r="A46" s="11"/>
      <c r="B46" s="12"/>
      <c r="C46" s="244"/>
      <c r="D46" s="357"/>
      <c r="E46" s="13"/>
      <c r="F46" s="14"/>
      <c r="G46" s="15"/>
      <c r="I46" s="358"/>
      <c r="J46" s="337"/>
      <c r="K46" s="325"/>
      <c r="L46" s="239"/>
      <c r="M46" s="237"/>
      <c r="N46" s="325"/>
      <c r="O46" s="338"/>
    </row>
    <row r="47" spans="1:15" s="16" customFormat="1" ht="11.1" customHeight="1">
      <c r="A47" s="385"/>
      <c r="B47" s="386"/>
      <c r="C47" s="244"/>
      <c r="D47" s="357"/>
      <c r="E47" s="13"/>
      <c r="F47" s="14"/>
      <c r="G47" s="15"/>
      <c r="I47" s="358"/>
      <c r="J47" s="333"/>
      <c r="K47" s="24"/>
      <c r="L47" s="2"/>
      <c r="M47" s="236"/>
      <c r="N47" s="24"/>
      <c r="O47" s="334"/>
    </row>
    <row r="48" spans="1:15" s="16" customFormat="1" ht="11.1" customHeight="1">
      <c r="A48" s="387"/>
      <c r="B48" s="388" t="s">
        <v>713</v>
      </c>
      <c r="C48" s="245"/>
      <c r="D48" s="389">
        <v>0</v>
      </c>
      <c r="E48" s="390"/>
      <c r="F48" s="17"/>
      <c r="G48" s="18"/>
      <c r="H48" s="19"/>
      <c r="I48" s="360"/>
      <c r="J48" s="339"/>
      <c r="K48" s="22">
        <v>0</v>
      </c>
      <c r="L48" s="329"/>
      <c r="M48" s="330"/>
      <c r="N48" s="22"/>
      <c r="O48" s="340"/>
    </row>
    <row r="49" spans="1:15" s="16" customFormat="1" ht="11.1" customHeight="1">
      <c r="A49" s="11"/>
      <c r="B49" s="12"/>
      <c r="C49" s="244"/>
      <c r="D49" s="357"/>
      <c r="E49" s="13"/>
      <c r="F49" s="14"/>
      <c r="G49" s="15"/>
      <c r="I49" s="358"/>
      <c r="J49" s="337"/>
      <c r="K49" s="325"/>
      <c r="L49" s="239"/>
      <c r="M49" s="237"/>
      <c r="N49" s="325"/>
      <c r="O49" s="338"/>
    </row>
    <row r="50" spans="1:15" s="16" customFormat="1" ht="11.1" customHeight="1">
      <c r="A50" s="385"/>
      <c r="B50" s="386"/>
      <c r="C50" s="244"/>
      <c r="D50" s="357"/>
      <c r="E50" s="13"/>
      <c r="F50" s="14"/>
      <c r="G50" s="15"/>
      <c r="I50" s="358"/>
      <c r="J50" s="333"/>
      <c r="K50" s="24"/>
      <c r="L50" s="2"/>
      <c r="M50" s="236"/>
      <c r="N50" s="24"/>
      <c r="O50" s="334"/>
    </row>
    <row r="51" spans="1:15" s="16" customFormat="1" ht="11.1" customHeight="1">
      <c r="A51" s="387"/>
      <c r="B51" s="388" t="s">
        <v>1067</v>
      </c>
      <c r="C51" s="245" t="s">
        <v>1066</v>
      </c>
      <c r="D51" s="389">
        <v>1</v>
      </c>
      <c r="E51" s="390" t="s">
        <v>36</v>
      </c>
      <c r="F51" s="398"/>
      <c r="G51" s="399"/>
      <c r="H51" s="19"/>
      <c r="I51" s="360"/>
      <c r="J51" s="339">
        <v>1</v>
      </c>
      <c r="K51" s="22" t="s">
        <v>43</v>
      </c>
      <c r="L51" s="329"/>
      <c r="M51" s="330"/>
      <c r="N51" s="22"/>
      <c r="O51" s="340"/>
    </row>
    <row r="52" spans="1:15" s="16" customFormat="1" ht="11.1" customHeight="1">
      <c r="A52" s="11"/>
      <c r="B52" s="12"/>
      <c r="C52" s="244"/>
      <c r="D52" s="357"/>
      <c r="E52" s="13"/>
      <c r="F52" s="400"/>
      <c r="G52" s="401"/>
      <c r="I52" s="358"/>
      <c r="J52" s="337"/>
      <c r="K52" s="325"/>
      <c r="L52" s="239"/>
      <c r="M52" s="237"/>
      <c r="N52" s="325"/>
      <c r="O52" s="338"/>
    </row>
    <row r="53" spans="1:15" s="16" customFormat="1" ht="11.1" customHeight="1">
      <c r="A53" s="385"/>
      <c r="B53" s="386"/>
      <c r="C53" s="244"/>
      <c r="D53" s="357"/>
      <c r="E53" s="13"/>
      <c r="F53" s="400"/>
      <c r="G53" s="401"/>
      <c r="I53" s="358"/>
      <c r="J53" s="333"/>
      <c r="K53" s="24"/>
      <c r="L53" s="2"/>
      <c r="M53" s="236"/>
      <c r="N53" s="24"/>
      <c r="O53" s="334"/>
    </row>
    <row r="54" spans="1:15" s="16" customFormat="1" ht="11.1" customHeight="1">
      <c r="A54" s="387"/>
      <c r="B54" s="388" t="s">
        <v>1068</v>
      </c>
      <c r="C54" s="245" t="s">
        <v>1069</v>
      </c>
      <c r="D54" s="389">
        <v>1</v>
      </c>
      <c r="E54" s="390" t="s">
        <v>36</v>
      </c>
      <c r="F54" s="398"/>
      <c r="G54" s="399"/>
      <c r="H54" s="19"/>
      <c r="I54" s="360"/>
      <c r="J54" s="339">
        <v>1</v>
      </c>
      <c r="K54" s="22" t="s">
        <v>43</v>
      </c>
      <c r="L54" s="329"/>
      <c r="M54" s="330"/>
      <c r="N54" s="22"/>
      <c r="O54" s="340"/>
    </row>
    <row r="55" spans="1:15" s="16" customFormat="1" ht="11.1" customHeight="1">
      <c r="A55" s="11"/>
      <c r="B55" s="12"/>
      <c r="C55" s="244"/>
      <c r="D55" s="357"/>
      <c r="E55" s="13"/>
      <c r="F55" s="400"/>
      <c r="G55" s="401"/>
      <c r="I55" s="358"/>
      <c r="J55" s="337"/>
      <c r="K55" s="325"/>
      <c r="L55" s="239"/>
      <c r="M55" s="237"/>
      <c r="N55" s="325"/>
      <c r="O55" s="338"/>
    </row>
    <row r="56" spans="1:15" s="16" customFormat="1" ht="11.1" customHeight="1">
      <c r="A56" s="385"/>
      <c r="B56" s="386"/>
      <c r="C56" s="244"/>
      <c r="D56" s="357"/>
      <c r="E56" s="13"/>
      <c r="F56" s="400"/>
      <c r="G56" s="401"/>
      <c r="I56" s="358"/>
      <c r="J56" s="333"/>
      <c r="K56" s="24"/>
      <c r="L56" s="2"/>
      <c r="M56" s="236"/>
      <c r="N56" s="24"/>
      <c r="O56" s="334"/>
    </row>
    <row r="57" spans="1:15" s="16" customFormat="1" ht="11.1" customHeight="1">
      <c r="A57" s="387"/>
      <c r="B57" s="388" t="s">
        <v>1180</v>
      </c>
      <c r="C57" s="245"/>
      <c r="D57" s="389"/>
      <c r="E57" s="390"/>
      <c r="F57" s="398"/>
      <c r="G57" s="399"/>
      <c r="H57" s="19"/>
      <c r="I57" s="360"/>
      <c r="J57" s="339"/>
      <c r="K57" s="22"/>
      <c r="L57" s="329"/>
      <c r="M57" s="330"/>
      <c r="N57" s="22"/>
      <c r="O57" s="340"/>
    </row>
    <row r="58" spans="1:15" s="16" customFormat="1" ht="11.1" customHeight="1">
      <c r="A58" s="11"/>
      <c r="B58" s="12"/>
      <c r="C58" s="244" t="s">
        <v>1136</v>
      </c>
      <c r="D58" s="357"/>
      <c r="E58" s="13"/>
      <c r="F58" s="14"/>
      <c r="G58" s="15"/>
      <c r="I58" s="358"/>
      <c r="J58" s="346"/>
      <c r="K58" s="325"/>
      <c r="L58" s="239"/>
      <c r="M58" s="346"/>
      <c r="N58" s="325"/>
      <c r="O58" s="338"/>
    </row>
    <row r="59" spans="1:15" s="16" customFormat="1" ht="11.1" customHeight="1">
      <c r="A59" s="385"/>
      <c r="B59" s="386" t="s">
        <v>1137</v>
      </c>
      <c r="C59" s="244" t="s">
        <v>1138</v>
      </c>
      <c r="D59" s="357"/>
      <c r="E59" s="13"/>
      <c r="F59" s="14"/>
      <c r="G59" s="15"/>
      <c r="I59" s="358"/>
      <c r="J59" s="402"/>
      <c r="K59" s="24"/>
      <c r="L59" s="2"/>
      <c r="M59" s="403"/>
      <c r="N59" s="24"/>
      <c r="O59" s="334"/>
    </row>
    <row r="60" spans="1:15" s="16" customFormat="1" ht="11.1" customHeight="1">
      <c r="A60" s="387"/>
      <c r="B60" s="388"/>
      <c r="C60" s="245" t="s">
        <v>1139</v>
      </c>
      <c r="D60" s="359">
        <v>1</v>
      </c>
      <c r="E60" s="390" t="s">
        <v>1142</v>
      </c>
      <c r="F60" s="17"/>
      <c r="G60" s="18"/>
      <c r="H60" s="19"/>
      <c r="I60" s="360"/>
      <c r="J60" s="348">
        <v>1</v>
      </c>
      <c r="K60" s="22" t="s">
        <v>1222</v>
      </c>
      <c r="L60" s="329"/>
      <c r="M60" s="240"/>
      <c r="N60" s="22"/>
      <c r="O60" s="340"/>
    </row>
    <row r="61" spans="1:15" s="16" customFormat="1" ht="11.1" customHeight="1">
      <c r="A61" s="11"/>
      <c r="B61" s="12"/>
      <c r="C61" s="244" t="s">
        <v>1136</v>
      </c>
      <c r="D61" s="357"/>
      <c r="E61" s="13"/>
      <c r="F61" s="14"/>
      <c r="G61" s="15"/>
      <c r="I61" s="358"/>
      <c r="J61" s="346"/>
      <c r="K61" s="325"/>
      <c r="L61" s="239"/>
      <c r="M61" s="346"/>
      <c r="N61" s="325"/>
      <c r="O61" s="338"/>
    </row>
    <row r="62" spans="1:15" s="16" customFormat="1" ht="11.1" customHeight="1">
      <c r="A62" s="385"/>
      <c r="B62" s="386" t="s">
        <v>1140</v>
      </c>
      <c r="C62" s="244" t="s">
        <v>1138</v>
      </c>
      <c r="D62" s="357"/>
      <c r="E62" s="13"/>
      <c r="F62" s="14"/>
      <c r="G62" s="15"/>
      <c r="I62" s="358"/>
      <c r="J62" s="402"/>
      <c r="K62" s="24"/>
      <c r="L62" s="2"/>
      <c r="M62" s="403"/>
      <c r="N62" s="24"/>
      <c r="O62" s="334"/>
    </row>
    <row r="63" spans="1:15" s="16" customFormat="1" ht="11.1" customHeight="1">
      <c r="A63" s="387"/>
      <c r="B63" s="388"/>
      <c r="C63" s="245" t="s">
        <v>1141</v>
      </c>
      <c r="D63" s="359">
        <v>2</v>
      </c>
      <c r="E63" s="419" t="s">
        <v>1143</v>
      </c>
      <c r="F63" s="17"/>
      <c r="G63" s="18"/>
      <c r="H63" s="19"/>
      <c r="I63" s="360"/>
      <c r="J63" s="348">
        <v>2</v>
      </c>
      <c r="K63" s="22" t="s">
        <v>1223</v>
      </c>
      <c r="L63" s="329"/>
      <c r="M63" s="240"/>
      <c r="N63" s="22"/>
      <c r="O63" s="340"/>
    </row>
    <row r="64" spans="1:15" s="16" customFormat="1" ht="11.1" customHeight="1">
      <c r="A64" s="11"/>
      <c r="B64" s="12"/>
      <c r="C64" s="244"/>
      <c r="D64" s="357"/>
      <c r="E64" s="13"/>
      <c r="F64" s="14"/>
      <c r="G64" s="15"/>
      <c r="I64" s="358"/>
      <c r="J64" s="337"/>
      <c r="K64" s="325"/>
      <c r="L64" s="239"/>
      <c r="M64" s="237"/>
      <c r="N64" s="325"/>
      <c r="O64" s="338"/>
    </row>
    <row r="65" spans="1:15" s="16" customFormat="1" ht="11.1" customHeight="1">
      <c r="A65" s="385"/>
      <c r="B65" s="386"/>
      <c r="C65" s="244"/>
      <c r="D65" s="357"/>
      <c r="E65" s="13"/>
      <c r="F65" s="14"/>
      <c r="G65" s="15"/>
      <c r="I65" s="358"/>
      <c r="J65" s="333"/>
      <c r="K65" s="24"/>
      <c r="L65" s="2"/>
      <c r="M65" s="236"/>
      <c r="N65" s="24"/>
      <c r="O65" s="334"/>
    </row>
    <row r="66" spans="1:15" s="16" customFormat="1" ht="11.1" customHeight="1">
      <c r="A66" s="387"/>
      <c r="B66" s="388"/>
      <c r="C66" s="245"/>
      <c r="D66" s="389"/>
      <c r="E66" s="390"/>
      <c r="F66" s="17"/>
      <c r="G66" s="18"/>
      <c r="H66" s="19"/>
      <c r="I66" s="360"/>
      <c r="J66" s="339"/>
      <c r="K66" s="22"/>
      <c r="L66" s="329"/>
      <c r="M66" s="330"/>
      <c r="N66" s="22"/>
      <c r="O66" s="340"/>
    </row>
    <row r="67" spans="1:15" s="16" customFormat="1" ht="11.1" customHeight="1">
      <c r="A67" s="11"/>
      <c r="B67" s="12"/>
      <c r="C67" s="244"/>
      <c r="D67" s="357"/>
      <c r="E67" s="13"/>
      <c r="F67" s="14"/>
      <c r="G67" s="15"/>
      <c r="I67" s="358"/>
      <c r="J67" s="337"/>
      <c r="K67" s="325"/>
      <c r="L67" s="239"/>
      <c r="M67" s="237"/>
      <c r="N67" s="325"/>
      <c r="O67" s="338"/>
    </row>
    <row r="68" spans="1:15" s="16" customFormat="1" ht="11.1" customHeight="1">
      <c r="A68" s="385"/>
      <c r="B68" s="386"/>
      <c r="C68" s="244"/>
      <c r="D68" s="357"/>
      <c r="E68" s="13"/>
      <c r="F68" s="14"/>
      <c r="G68" s="15"/>
      <c r="I68" s="358"/>
      <c r="J68" s="333"/>
      <c r="K68" s="24"/>
      <c r="L68" s="2"/>
      <c r="M68" s="236"/>
      <c r="N68" s="24"/>
      <c r="O68" s="334"/>
    </row>
    <row r="69" spans="1:15" s="16" customFormat="1" ht="11.1" customHeight="1">
      <c r="A69" s="387"/>
      <c r="B69" s="388"/>
      <c r="C69" s="245"/>
      <c r="D69" s="389"/>
      <c r="E69" s="390"/>
      <c r="F69" s="17"/>
      <c r="G69" s="18"/>
      <c r="H69" s="19"/>
      <c r="I69" s="360"/>
      <c r="J69" s="339"/>
      <c r="K69" s="22"/>
      <c r="L69" s="329"/>
      <c r="M69" s="330"/>
      <c r="N69" s="22"/>
      <c r="O69" s="340"/>
    </row>
    <row r="70" spans="1:15" s="16" customFormat="1" ht="11.1" customHeight="1">
      <c r="A70" s="11"/>
      <c r="B70" s="12"/>
      <c r="C70" s="244"/>
      <c r="D70" s="357"/>
      <c r="E70" s="13"/>
      <c r="F70" s="14"/>
      <c r="G70" s="15"/>
      <c r="I70" s="358"/>
      <c r="J70" s="337"/>
      <c r="K70" s="325"/>
      <c r="L70" s="239"/>
      <c r="M70" s="237"/>
      <c r="N70" s="325"/>
      <c r="O70" s="338"/>
    </row>
    <row r="71" spans="1:15" s="16" customFormat="1" ht="11.1" customHeight="1">
      <c r="A71" s="385"/>
      <c r="B71" s="386"/>
      <c r="C71" s="244"/>
      <c r="D71" s="357"/>
      <c r="E71" s="13"/>
      <c r="F71" s="14"/>
      <c r="G71" s="15"/>
      <c r="I71" s="358"/>
      <c r="J71" s="333"/>
      <c r="K71" s="24"/>
      <c r="L71" s="2"/>
      <c r="M71" s="236"/>
      <c r="N71" s="24"/>
      <c r="O71" s="334"/>
    </row>
    <row r="72" spans="1:15" s="16" customFormat="1" ht="11.1" customHeight="1">
      <c r="A72" s="387"/>
      <c r="B72" s="388"/>
      <c r="C72" s="245"/>
      <c r="D72" s="389"/>
      <c r="E72" s="390"/>
      <c r="F72" s="17"/>
      <c r="G72" s="18"/>
      <c r="H72" s="19"/>
      <c r="I72" s="360"/>
      <c r="J72" s="335"/>
      <c r="K72" s="22"/>
      <c r="L72" s="21"/>
      <c r="M72" s="240"/>
      <c r="N72" s="22"/>
      <c r="O72" s="345"/>
    </row>
    <row r="73" spans="1:15" s="16" customFormat="1" ht="11.1" customHeight="1">
      <c r="A73" s="11"/>
      <c r="B73" s="12"/>
      <c r="C73" s="244"/>
      <c r="D73" s="357"/>
      <c r="E73" s="13"/>
      <c r="F73" s="14"/>
      <c r="G73" s="15"/>
      <c r="I73" s="358"/>
      <c r="J73" s="346"/>
      <c r="K73" s="325"/>
      <c r="L73" s="239"/>
      <c r="M73" s="237"/>
      <c r="N73" s="325"/>
      <c r="O73" s="338"/>
    </row>
    <row r="74" spans="1:15" s="16" customFormat="1" ht="11.1" customHeight="1">
      <c r="A74" s="385"/>
      <c r="B74" s="386"/>
      <c r="C74" s="244"/>
      <c r="D74" s="357"/>
      <c r="E74" s="13"/>
      <c r="F74" s="14"/>
      <c r="G74" s="15"/>
      <c r="I74" s="358"/>
      <c r="J74" s="347"/>
      <c r="K74" s="24"/>
      <c r="L74" s="2"/>
      <c r="M74" s="236"/>
      <c r="N74" s="24"/>
      <c r="O74" s="334"/>
    </row>
    <row r="75" spans="1:15" s="16" customFormat="1" ht="10.9" customHeight="1">
      <c r="A75" s="387"/>
      <c r="B75" s="388"/>
      <c r="C75" s="245"/>
      <c r="D75" s="389"/>
      <c r="E75" s="390"/>
      <c r="F75" s="17"/>
      <c r="G75" s="18"/>
      <c r="H75" s="19"/>
      <c r="I75" s="360"/>
      <c r="J75" s="348"/>
      <c r="K75" s="22"/>
      <c r="L75" s="242"/>
      <c r="M75" s="240"/>
      <c r="N75" s="22"/>
      <c r="O75" s="345"/>
    </row>
    <row r="76" spans="1:15" s="16" customFormat="1" ht="11.1" customHeight="1">
      <c r="A76" s="11"/>
      <c r="B76" s="12"/>
      <c r="C76" s="244"/>
      <c r="D76" s="357"/>
      <c r="E76" s="13"/>
      <c r="F76" s="14"/>
      <c r="G76" s="15"/>
      <c r="I76" s="358"/>
      <c r="J76" s="346"/>
      <c r="K76" s="325"/>
      <c r="L76" s="239"/>
      <c r="M76" s="237"/>
      <c r="N76" s="325"/>
      <c r="O76" s="338"/>
    </row>
    <row r="77" spans="1:15" s="16" customFormat="1" ht="11.1" customHeight="1">
      <c r="A77" s="385"/>
      <c r="B77" s="386"/>
      <c r="C77" s="244"/>
      <c r="D77" s="357"/>
      <c r="E77" s="13"/>
      <c r="F77" s="14"/>
      <c r="G77" s="15"/>
      <c r="I77" s="358"/>
      <c r="J77" s="347"/>
      <c r="K77" s="24"/>
      <c r="L77" s="2"/>
      <c r="M77" s="236"/>
      <c r="N77" s="24"/>
      <c r="O77" s="334"/>
    </row>
    <row r="78" spans="1:15" s="16" customFormat="1" ht="11.1" customHeight="1">
      <c r="A78" s="387"/>
      <c r="B78" s="388"/>
      <c r="C78" s="245"/>
      <c r="D78" s="389"/>
      <c r="E78" s="390"/>
      <c r="F78" s="17"/>
      <c r="G78" s="18"/>
      <c r="H78" s="19"/>
      <c r="I78" s="360"/>
      <c r="J78" s="348"/>
      <c r="K78" s="22"/>
      <c r="L78" s="242"/>
      <c r="M78" s="240"/>
      <c r="N78" s="22"/>
      <c r="O78" s="345"/>
    </row>
    <row r="79" spans="1:15" s="16" customFormat="1" ht="11.1" customHeight="1">
      <c r="A79" s="11"/>
      <c r="B79" s="12"/>
      <c r="C79" s="244"/>
      <c r="D79" s="357"/>
      <c r="E79" s="13"/>
      <c r="F79" s="14"/>
      <c r="G79" s="15"/>
      <c r="I79" s="358"/>
      <c r="J79" s="346"/>
      <c r="K79" s="251"/>
      <c r="L79" s="239"/>
      <c r="M79" s="237"/>
      <c r="N79" s="238"/>
      <c r="O79" s="338"/>
    </row>
    <row r="80" spans="1:15" s="16" customFormat="1" ht="11.1" customHeight="1">
      <c r="A80" s="385"/>
      <c r="B80" s="386"/>
      <c r="C80" s="244"/>
      <c r="D80" s="357"/>
      <c r="E80" s="13"/>
      <c r="F80" s="14"/>
      <c r="G80" s="15"/>
      <c r="I80" s="358"/>
      <c r="J80" s="347"/>
      <c r="K80" s="24"/>
      <c r="L80" s="2"/>
      <c r="M80" s="236"/>
      <c r="N80" s="235"/>
      <c r="O80" s="334"/>
    </row>
    <row r="81" spans="1:15" s="16" customFormat="1" ht="11.1" customHeight="1">
      <c r="A81" s="387"/>
      <c r="B81" s="388"/>
      <c r="C81" s="245"/>
      <c r="D81" s="359"/>
      <c r="E81" s="390"/>
      <c r="F81" s="17"/>
      <c r="G81" s="18"/>
      <c r="H81" s="19"/>
      <c r="I81" s="360"/>
      <c r="J81" s="348"/>
      <c r="K81" s="252"/>
      <c r="L81" s="242"/>
      <c r="M81" s="240"/>
      <c r="N81" s="241"/>
      <c r="O81" s="345"/>
    </row>
    <row r="82" spans="1:15" s="16" customFormat="1" ht="11.1" customHeight="1">
      <c r="A82" s="11"/>
      <c r="B82" s="12"/>
      <c r="C82" s="244"/>
      <c r="D82" s="357"/>
      <c r="E82" s="13"/>
      <c r="F82" s="14"/>
      <c r="G82" s="15"/>
      <c r="I82" s="358"/>
      <c r="J82" s="346"/>
      <c r="K82" s="251"/>
      <c r="L82" s="239"/>
      <c r="M82" s="237"/>
      <c r="N82" s="238"/>
      <c r="O82" s="338"/>
    </row>
    <row r="83" spans="1:15" s="16" customFormat="1" ht="11.1" customHeight="1">
      <c r="A83" s="385"/>
      <c r="B83" s="386"/>
      <c r="C83" s="244"/>
      <c r="D83" s="357"/>
      <c r="E83" s="13"/>
      <c r="F83" s="14"/>
      <c r="G83" s="15"/>
      <c r="I83" s="358"/>
      <c r="J83" s="347"/>
      <c r="K83" s="24"/>
      <c r="L83" s="2"/>
      <c r="M83" s="236"/>
      <c r="N83" s="235"/>
      <c r="O83" s="334"/>
    </row>
    <row r="84" spans="1:15" s="16" customFormat="1" ht="11.1" customHeight="1">
      <c r="A84" s="387"/>
      <c r="B84" s="388"/>
      <c r="C84" s="245"/>
      <c r="D84" s="359"/>
      <c r="E84" s="390"/>
      <c r="F84" s="17"/>
      <c r="G84" s="18"/>
      <c r="H84" s="19"/>
      <c r="I84" s="360"/>
      <c r="J84" s="348"/>
      <c r="K84" s="252"/>
      <c r="L84" s="242"/>
      <c r="M84" s="240"/>
      <c r="N84" s="241"/>
      <c r="O84" s="345"/>
    </row>
    <row r="85" spans="1:15" s="16" customFormat="1" ht="11.1" customHeight="1">
      <c r="A85" s="11"/>
      <c r="B85" s="12"/>
      <c r="C85" s="244"/>
      <c r="D85" s="357"/>
      <c r="E85" s="13"/>
      <c r="F85" s="14"/>
      <c r="G85" s="15"/>
      <c r="I85" s="358"/>
      <c r="J85" s="346"/>
      <c r="K85" s="251"/>
      <c r="L85" s="239"/>
      <c r="M85" s="237"/>
      <c r="N85" s="238"/>
      <c r="O85" s="338"/>
    </row>
    <row r="86" spans="1:15" s="16" customFormat="1" ht="11.1" customHeight="1">
      <c r="A86" s="385"/>
      <c r="B86" s="386"/>
      <c r="C86" s="244"/>
      <c r="D86" s="357"/>
      <c r="E86" s="13"/>
      <c r="F86" s="14"/>
      <c r="G86" s="15"/>
      <c r="I86" s="358"/>
      <c r="J86" s="347"/>
      <c r="K86" s="24"/>
      <c r="L86" s="2"/>
      <c r="M86" s="236"/>
      <c r="N86" s="235"/>
      <c r="O86" s="334"/>
    </row>
    <row r="87" spans="1:15" s="16" customFormat="1" ht="11.1" customHeight="1">
      <c r="A87" s="387"/>
      <c r="B87" s="388"/>
      <c r="C87" s="245"/>
      <c r="D87" s="359"/>
      <c r="E87" s="390"/>
      <c r="F87" s="17"/>
      <c r="G87" s="18"/>
      <c r="H87" s="19"/>
      <c r="I87" s="360"/>
      <c r="J87" s="348"/>
      <c r="K87" s="252"/>
      <c r="L87" s="242"/>
      <c r="M87" s="240"/>
      <c r="N87" s="241"/>
      <c r="O87" s="345"/>
    </row>
    <row r="88" spans="1:15" s="16" customFormat="1" ht="11.1" customHeight="1">
      <c r="A88" s="302"/>
      <c r="B88" s="23"/>
      <c r="C88" s="246"/>
      <c r="D88" s="361"/>
      <c r="E88" s="24"/>
      <c r="F88" s="20"/>
      <c r="G88" s="21"/>
      <c r="H88" s="25"/>
      <c r="I88" s="362"/>
      <c r="J88" s="347"/>
      <c r="K88" s="24"/>
      <c r="L88" s="2"/>
      <c r="M88" s="236"/>
      <c r="N88" s="235"/>
      <c r="O88" s="334"/>
    </row>
    <row r="89" spans="1:15" s="16" customFormat="1" ht="11.1" customHeight="1">
      <c r="A89" s="69"/>
      <c r="B89" s="26"/>
      <c r="C89" s="246"/>
      <c r="D89" s="361"/>
      <c r="E89" s="24"/>
      <c r="F89" s="20"/>
      <c r="G89" s="21"/>
      <c r="H89" s="2"/>
      <c r="I89" s="362"/>
      <c r="J89" s="347"/>
      <c r="K89" s="24"/>
      <c r="L89" s="249"/>
      <c r="M89" s="236"/>
      <c r="N89" s="235"/>
      <c r="O89" s="349">
        <v>0</v>
      </c>
    </row>
    <row r="90" spans="1:15" s="16" customFormat="1" ht="11.1" customHeight="1">
      <c r="A90" s="61"/>
      <c r="B90" s="27"/>
      <c r="C90" s="247"/>
      <c r="D90" s="363"/>
      <c r="E90" s="351"/>
      <c r="F90" s="364"/>
      <c r="G90" s="324"/>
      <c r="H90" s="352"/>
      <c r="I90" s="365"/>
      <c r="J90" s="350"/>
      <c r="K90" s="351"/>
      <c r="L90" s="352"/>
      <c r="M90" s="353"/>
      <c r="N90" s="354"/>
      <c r="O90" s="355"/>
    </row>
  </sheetData>
  <mergeCells count="8">
    <mergeCell ref="A2:O2"/>
    <mergeCell ref="A4:A6"/>
    <mergeCell ref="B4:B6"/>
    <mergeCell ref="C4:C6"/>
    <mergeCell ref="D4:I5"/>
    <mergeCell ref="J4:L5"/>
    <mergeCell ref="M4:O5"/>
    <mergeCell ref="H6:I6"/>
  </mergeCells>
  <phoneticPr fontId="15"/>
  <printOptions horizontalCentered="1" verticalCentered="1"/>
  <pageMargins left="0" right="0" top="0.59055118110236227" bottom="0" header="0" footer="0"/>
  <headerFooter alignWithMargins="0"/>
  <rowBreaks count="1" manualBreakCount="1">
    <brk id="48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5B702-6A31-4382-B184-A3A737862DDB}">
  <sheetPr>
    <tabColor indexed="42"/>
  </sheetPr>
  <dimension ref="A1:O90"/>
  <sheetViews>
    <sheetView showZeros="0" view="pageBreakPreview" zoomScale="70" zoomScaleNormal="100" zoomScaleSheetLayoutView="70" workbookViewId="0">
      <selection sqref="A1:XFD1048576"/>
    </sheetView>
  </sheetViews>
  <sheetFormatPr defaultColWidth="8.796875" defaultRowHeight="17.25"/>
  <cols>
    <col min="1" max="1" width="3.69921875" style="28" customWidth="1"/>
    <col min="2" max="2" width="20.69921875" style="28" customWidth="1"/>
    <col min="3" max="3" width="19.69921875" style="248" customWidth="1"/>
    <col min="4" max="4" width="4.69921875" style="29" customWidth="1"/>
    <col min="5" max="5" width="3.19921875" style="28" customWidth="1"/>
    <col min="6" max="6" width="6.69921875" style="28" customWidth="1"/>
    <col min="7" max="7" width="8.69921875" style="28" customWidth="1"/>
    <col min="8" max="8" width="9.69921875" style="28" customWidth="1"/>
    <col min="9" max="9" width="4.296875" style="28" customWidth="1"/>
    <col min="10" max="10" width="4.69921875" style="28" customWidth="1"/>
    <col min="11" max="11" width="3.19921875" style="40" customWidth="1"/>
    <col min="12" max="12" width="8.69921875" style="28" customWidth="1"/>
    <col min="13" max="13" width="4.69921875" style="28" customWidth="1"/>
    <col min="14" max="14" width="3.19921875" style="28" customWidth="1"/>
    <col min="15" max="15" width="8.69921875" style="28" customWidth="1"/>
    <col min="16" max="16384" width="8.796875" style="28"/>
  </cols>
  <sheetData>
    <row r="1" spans="1:15" s="3" customFormat="1" ht="13.5">
      <c r="A1" s="1"/>
      <c r="B1" s="2"/>
      <c r="C1" s="243"/>
      <c r="D1" s="4"/>
      <c r="E1" s="5"/>
      <c r="F1" s="6"/>
      <c r="G1" s="7"/>
      <c r="H1" s="8"/>
      <c r="I1" s="9"/>
      <c r="K1" s="5"/>
      <c r="N1" s="8" t="s">
        <v>579</v>
      </c>
      <c r="O1" s="5">
        <v>1</v>
      </c>
    </row>
    <row r="2" spans="1:15" s="10" customFormat="1" ht="30" customHeight="1">
      <c r="A2" s="523" t="s">
        <v>1219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5"/>
    </row>
    <row r="3" spans="1:15" s="10" customFormat="1" ht="13.5" customHeight="1">
      <c r="A3" s="281"/>
      <c r="B3" s="30" t="s">
        <v>1217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3"/>
    </row>
    <row r="4" spans="1:15" s="10" customFormat="1" ht="15.95" customHeight="1">
      <c r="A4" s="536" t="s">
        <v>6</v>
      </c>
      <c r="B4" s="539" t="s">
        <v>33</v>
      </c>
      <c r="C4" s="542" t="s">
        <v>8</v>
      </c>
      <c r="D4" s="526" t="s">
        <v>1213</v>
      </c>
      <c r="E4" s="527"/>
      <c r="F4" s="527"/>
      <c r="G4" s="527"/>
      <c r="H4" s="527"/>
      <c r="I4" s="528"/>
      <c r="J4" s="526" t="s">
        <v>1214</v>
      </c>
      <c r="K4" s="527"/>
      <c r="L4" s="532"/>
      <c r="M4" s="534" t="s">
        <v>1215</v>
      </c>
      <c r="N4" s="527"/>
      <c r="O4" s="528"/>
    </row>
    <row r="5" spans="1:15" s="10" customFormat="1" ht="15.95" customHeight="1">
      <c r="A5" s="537"/>
      <c r="B5" s="540"/>
      <c r="C5" s="543"/>
      <c r="D5" s="529"/>
      <c r="E5" s="530"/>
      <c r="F5" s="530"/>
      <c r="G5" s="530"/>
      <c r="H5" s="530"/>
      <c r="I5" s="531"/>
      <c r="J5" s="529"/>
      <c r="K5" s="530"/>
      <c r="L5" s="533"/>
      <c r="M5" s="535"/>
      <c r="N5" s="530"/>
      <c r="O5" s="531"/>
    </row>
    <row r="6" spans="1:15" s="3" customFormat="1" ht="15.95" customHeight="1">
      <c r="A6" s="538"/>
      <c r="B6" s="541"/>
      <c r="C6" s="544"/>
      <c r="D6" s="356" t="s">
        <v>4</v>
      </c>
      <c r="E6" s="304" t="s">
        <v>5</v>
      </c>
      <c r="F6" s="305"/>
      <c r="G6" s="306"/>
      <c r="H6" s="545"/>
      <c r="I6" s="546"/>
      <c r="J6" s="341" t="s">
        <v>4</v>
      </c>
      <c r="K6" s="304" t="s">
        <v>5</v>
      </c>
      <c r="L6" s="307"/>
      <c r="M6" s="308" t="s">
        <v>4</v>
      </c>
      <c r="N6" s="304" t="s">
        <v>5</v>
      </c>
      <c r="O6" s="342"/>
    </row>
    <row r="7" spans="1:15" s="16" customFormat="1" ht="11.1" customHeight="1">
      <c r="A7" s="11"/>
      <c r="B7" s="12"/>
      <c r="C7" s="244"/>
      <c r="D7" s="357"/>
      <c r="E7" s="13"/>
      <c r="F7" s="14"/>
      <c r="G7" s="15"/>
      <c r="I7" s="358"/>
      <c r="J7" s="343"/>
      <c r="K7" s="13"/>
      <c r="M7" s="234"/>
      <c r="N7" s="12"/>
      <c r="O7" s="344"/>
    </row>
    <row r="8" spans="1:15" s="16" customFormat="1" ht="11.1" customHeight="1">
      <c r="A8" s="385"/>
      <c r="B8" s="386"/>
      <c r="C8" s="244"/>
      <c r="D8" s="357"/>
      <c r="E8" s="13"/>
      <c r="F8" s="14"/>
      <c r="G8" s="15"/>
      <c r="I8" s="358"/>
      <c r="J8" s="343"/>
      <c r="K8" s="13"/>
      <c r="M8" s="234"/>
      <c r="N8" s="12"/>
      <c r="O8" s="344"/>
    </row>
    <row r="9" spans="1:15" s="16" customFormat="1" ht="11.1" customHeight="1">
      <c r="A9" s="387" t="s">
        <v>1125</v>
      </c>
      <c r="B9" s="388" t="s">
        <v>601</v>
      </c>
      <c r="C9" s="245"/>
      <c r="D9" s="359"/>
      <c r="E9" s="390"/>
      <c r="F9" s="17"/>
      <c r="G9" s="18"/>
      <c r="H9" s="19"/>
      <c r="I9" s="360"/>
      <c r="J9" s="343"/>
      <c r="K9" s="13"/>
      <c r="M9" s="234"/>
      <c r="N9" s="12"/>
      <c r="O9" s="344"/>
    </row>
    <row r="10" spans="1:15" s="16" customFormat="1" ht="11.1" customHeight="1">
      <c r="A10" s="11"/>
      <c r="B10" s="12"/>
      <c r="C10" s="244"/>
      <c r="D10" s="357"/>
      <c r="E10" s="13"/>
      <c r="F10" s="14"/>
      <c r="G10" s="15"/>
      <c r="I10" s="358"/>
      <c r="J10" s="331"/>
      <c r="K10" s="325"/>
      <c r="L10" s="326"/>
      <c r="M10" s="327"/>
      <c r="N10" s="325"/>
      <c r="O10" s="332"/>
    </row>
    <row r="11" spans="1:15" s="16" customFormat="1" ht="11.1" customHeight="1">
      <c r="A11" s="385"/>
      <c r="B11" s="386"/>
      <c r="C11" s="244"/>
      <c r="D11" s="357"/>
      <c r="E11" s="13"/>
      <c r="F11" s="14"/>
      <c r="G11" s="15"/>
      <c r="I11" s="358"/>
      <c r="J11" s="333"/>
      <c r="K11" s="24"/>
      <c r="L11" s="2"/>
      <c r="M11" s="236"/>
      <c r="N11" s="24"/>
      <c r="O11" s="334"/>
    </row>
    <row r="12" spans="1:15" s="16" customFormat="1" ht="11.1" customHeight="1">
      <c r="A12" s="387"/>
      <c r="B12" s="388" t="s">
        <v>747</v>
      </c>
      <c r="C12" s="245"/>
      <c r="D12" s="389"/>
      <c r="E12" s="390"/>
      <c r="F12" s="17"/>
      <c r="G12" s="18"/>
      <c r="H12" s="19"/>
      <c r="I12" s="360"/>
      <c r="J12" s="339"/>
      <c r="K12" s="22"/>
      <c r="L12" s="329"/>
      <c r="M12" s="330"/>
      <c r="N12" s="328"/>
      <c r="O12" s="340"/>
    </row>
    <row r="13" spans="1:15" s="16" customFormat="1" ht="11.1" customHeight="1">
      <c r="A13" s="11"/>
      <c r="B13" s="12"/>
      <c r="C13" s="244"/>
      <c r="D13" s="357"/>
      <c r="E13" s="13"/>
      <c r="F13" s="14"/>
      <c r="G13" s="15"/>
      <c r="I13" s="358"/>
      <c r="J13" s="337"/>
      <c r="K13" s="325"/>
      <c r="L13" s="239"/>
      <c r="M13" s="237"/>
      <c r="N13" s="325"/>
      <c r="O13" s="338"/>
    </row>
    <row r="14" spans="1:15" s="16" customFormat="1" ht="11.1" customHeight="1">
      <c r="A14" s="385"/>
      <c r="B14" s="386"/>
      <c r="C14" s="244"/>
      <c r="D14" s="357"/>
      <c r="E14" s="13"/>
      <c r="F14" s="14"/>
      <c r="G14" s="15"/>
      <c r="I14" s="358"/>
      <c r="J14" s="333"/>
      <c r="K14" s="24"/>
      <c r="L14" s="2"/>
      <c r="M14" s="236"/>
      <c r="N14" s="24"/>
      <c r="O14" s="334"/>
    </row>
    <row r="15" spans="1:15" s="16" customFormat="1" ht="11.1" customHeight="1">
      <c r="A15" s="387"/>
      <c r="B15" s="388" t="s">
        <v>748</v>
      </c>
      <c r="C15" s="245" t="s">
        <v>769</v>
      </c>
      <c r="D15" s="389">
        <v>29</v>
      </c>
      <c r="E15" s="390" t="s">
        <v>2</v>
      </c>
      <c r="F15" s="17"/>
      <c r="G15" s="18"/>
      <c r="H15" s="19"/>
      <c r="I15" s="360"/>
      <c r="J15" s="339">
        <v>29</v>
      </c>
      <c r="K15" s="22" t="s">
        <v>1220</v>
      </c>
      <c r="L15" s="329"/>
      <c r="M15" s="330"/>
      <c r="N15" s="22"/>
      <c r="O15" s="340"/>
    </row>
    <row r="16" spans="1:15" s="16" customFormat="1" ht="11.1" customHeight="1">
      <c r="A16" s="11"/>
      <c r="B16" s="12"/>
      <c r="C16" s="244"/>
      <c r="D16" s="357"/>
      <c r="E16" s="13"/>
      <c r="F16" s="14"/>
      <c r="G16" s="15"/>
      <c r="I16" s="358"/>
      <c r="J16" s="333"/>
      <c r="K16" s="325"/>
      <c r="L16" s="239"/>
      <c r="M16" s="236"/>
      <c r="N16" s="325"/>
      <c r="O16" s="334"/>
    </row>
    <row r="17" spans="1:15" s="16" customFormat="1" ht="11.1" customHeight="1">
      <c r="A17" s="385"/>
      <c r="B17" s="386"/>
      <c r="C17" s="244"/>
      <c r="D17" s="357"/>
      <c r="E17" s="13"/>
      <c r="F17" s="14"/>
      <c r="G17" s="15"/>
      <c r="I17" s="358"/>
      <c r="J17" s="333"/>
      <c r="K17" s="24"/>
      <c r="L17" s="2"/>
      <c r="M17" s="236"/>
      <c r="N17" s="24"/>
      <c r="O17" s="334"/>
    </row>
    <row r="18" spans="1:15" s="16" customFormat="1" ht="11.1" customHeight="1">
      <c r="A18" s="387"/>
      <c r="B18" s="388" t="s">
        <v>707</v>
      </c>
      <c r="C18" s="245"/>
      <c r="D18" s="389">
        <v>0</v>
      </c>
      <c r="E18" s="390"/>
      <c r="F18" s="17"/>
      <c r="G18" s="18"/>
      <c r="H18" s="19"/>
      <c r="I18" s="360"/>
      <c r="J18" s="335"/>
      <c r="K18" s="22">
        <v>0</v>
      </c>
      <c r="L18" s="329"/>
      <c r="M18" s="250"/>
      <c r="N18" s="22"/>
      <c r="O18" s="336"/>
    </row>
    <row r="19" spans="1:15" s="16" customFormat="1" ht="11.1" customHeight="1">
      <c r="A19" s="11"/>
      <c r="B19" s="12"/>
      <c r="C19" s="244"/>
      <c r="D19" s="357"/>
      <c r="E19" s="13"/>
      <c r="F19" s="14"/>
      <c r="G19" s="15"/>
      <c r="I19" s="358"/>
      <c r="J19" s="337"/>
      <c r="K19" s="325"/>
      <c r="L19" s="239"/>
      <c r="M19" s="237"/>
      <c r="N19" s="325"/>
      <c r="O19" s="338"/>
    </row>
    <row r="20" spans="1:15" s="16" customFormat="1" ht="11.1" customHeight="1">
      <c r="A20" s="385"/>
      <c r="B20" s="386"/>
      <c r="C20" s="244"/>
      <c r="D20" s="357"/>
      <c r="E20" s="13"/>
      <c r="F20" s="14"/>
      <c r="G20" s="15"/>
      <c r="I20" s="358"/>
      <c r="J20" s="333"/>
      <c r="K20" s="24"/>
      <c r="L20" s="2"/>
      <c r="M20" s="236"/>
      <c r="N20" s="24"/>
      <c r="O20" s="334"/>
    </row>
    <row r="21" spans="1:15" s="16" customFormat="1" ht="11.1" customHeight="1">
      <c r="A21" s="387"/>
      <c r="B21" s="388" t="s">
        <v>1024</v>
      </c>
      <c r="C21" s="245" t="s">
        <v>1025</v>
      </c>
      <c r="D21" s="389">
        <v>331</v>
      </c>
      <c r="E21" s="390" t="s">
        <v>2</v>
      </c>
      <c r="F21" s="17"/>
      <c r="G21" s="18"/>
      <c r="H21" s="19"/>
      <c r="I21" s="360"/>
      <c r="J21" s="335">
        <v>331</v>
      </c>
      <c r="K21" s="22" t="s">
        <v>1220</v>
      </c>
      <c r="L21" s="329"/>
      <c r="M21" s="250"/>
      <c r="N21" s="22"/>
      <c r="O21" s="336"/>
    </row>
    <row r="22" spans="1:15" s="16" customFormat="1" ht="11.1" customHeight="1">
      <c r="A22" s="11"/>
      <c r="B22" s="12"/>
      <c r="C22" s="244"/>
      <c r="D22" s="357"/>
      <c r="E22" s="13"/>
      <c r="F22" s="14"/>
      <c r="G22" s="15"/>
      <c r="I22" s="358"/>
      <c r="J22" s="337"/>
      <c r="K22" s="325"/>
      <c r="L22" s="239"/>
      <c r="M22" s="237"/>
      <c r="N22" s="325"/>
      <c r="O22" s="338"/>
    </row>
    <row r="23" spans="1:15" s="16" customFormat="1" ht="11.1" customHeight="1">
      <c r="A23" s="385"/>
      <c r="B23" s="386"/>
      <c r="C23" s="244"/>
      <c r="D23" s="357"/>
      <c r="E23" s="13"/>
      <c r="F23" s="14"/>
      <c r="G23" s="15"/>
      <c r="I23" s="358"/>
      <c r="J23" s="333"/>
      <c r="K23" s="24"/>
      <c r="L23" s="2"/>
      <c r="M23" s="236"/>
      <c r="N23" s="24"/>
      <c r="O23" s="334"/>
    </row>
    <row r="24" spans="1:15" s="16" customFormat="1" ht="11.1" customHeight="1">
      <c r="A24" s="387"/>
      <c r="B24" s="388" t="s">
        <v>1004</v>
      </c>
      <c r="C24" s="245" t="s">
        <v>1026</v>
      </c>
      <c r="D24" s="389">
        <v>80</v>
      </c>
      <c r="E24" s="390" t="s">
        <v>2</v>
      </c>
      <c r="F24" s="17"/>
      <c r="G24" s="18"/>
      <c r="H24" s="19"/>
      <c r="I24" s="360"/>
      <c r="J24" s="335">
        <v>80</v>
      </c>
      <c r="K24" s="22" t="s">
        <v>1220</v>
      </c>
      <c r="L24" s="329"/>
      <c r="M24" s="250"/>
      <c r="N24" s="22"/>
      <c r="O24" s="336"/>
    </row>
    <row r="25" spans="1:15" s="16" customFormat="1" ht="11.1" customHeight="1">
      <c r="A25" s="11"/>
      <c r="B25" s="12"/>
      <c r="C25" s="244"/>
      <c r="D25" s="357"/>
      <c r="E25" s="13"/>
      <c r="F25" s="14"/>
      <c r="G25" s="15"/>
      <c r="I25" s="358"/>
      <c r="J25" s="337"/>
      <c r="K25" s="325"/>
      <c r="L25" s="239"/>
      <c r="M25" s="237"/>
      <c r="N25" s="325"/>
      <c r="O25" s="338"/>
    </row>
    <row r="26" spans="1:15" s="16" customFormat="1" ht="11.1" customHeight="1">
      <c r="A26" s="385"/>
      <c r="B26" s="386"/>
      <c r="C26" s="244"/>
      <c r="D26" s="357"/>
      <c r="E26" s="13"/>
      <c r="F26" s="14"/>
      <c r="G26" s="15"/>
      <c r="I26" s="358"/>
      <c r="J26" s="333"/>
      <c r="K26" s="24"/>
      <c r="L26" s="2"/>
      <c r="M26" s="236"/>
      <c r="N26" s="24"/>
      <c r="O26" s="334"/>
    </row>
    <row r="27" spans="1:15" s="16" customFormat="1" ht="11.1" customHeight="1">
      <c r="A27" s="387"/>
      <c r="B27" s="388" t="s">
        <v>713</v>
      </c>
      <c r="C27" s="245"/>
      <c r="D27" s="389">
        <v>0</v>
      </c>
      <c r="E27" s="390"/>
      <c r="F27" s="17"/>
      <c r="G27" s="18"/>
      <c r="H27" s="19"/>
      <c r="I27" s="360"/>
      <c r="J27" s="335"/>
      <c r="K27" s="22">
        <v>0</v>
      </c>
      <c r="L27" s="329"/>
      <c r="M27" s="250"/>
      <c r="N27" s="22"/>
      <c r="O27" s="336"/>
    </row>
    <row r="28" spans="1:15" s="16" customFormat="1" ht="11.1" customHeight="1">
      <c r="A28" s="11"/>
      <c r="B28" s="12"/>
      <c r="C28" s="244"/>
      <c r="D28" s="357"/>
      <c r="E28" s="13"/>
      <c r="F28" s="14"/>
      <c r="G28" s="15"/>
      <c r="I28" s="358"/>
      <c r="J28" s="337"/>
      <c r="K28" s="325"/>
      <c r="L28" s="239"/>
      <c r="M28" s="237"/>
      <c r="N28" s="325"/>
      <c r="O28" s="338"/>
    </row>
    <row r="29" spans="1:15" s="16" customFormat="1" ht="11.1" customHeight="1">
      <c r="A29" s="385"/>
      <c r="B29" s="386"/>
      <c r="C29" s="244"/>
      <c r="D29" s="357"/>
      <c r="E29" s="13"/>
      <c r="F29" s="14"/>
      <c r="G29" s="15"/>
      <c r="I29" s="358"/>
      <c r="J29" s="333"/>
      <c r="K29" s="24"/>
      <c r="L29" s="2"/>
      <c r="M29" s="236"/>
      <c r="N29" s="24"/>
      <c r="O29" s="334"/>
    </row>
    <row r="30" spans="1:15" s="16" customFormat="1" ht="11.1" customHeight="1">
      <c r="A30" s="387"/>
      <c r="B30" s="388" t="s">
        <v>1199</v>
      </c>
      <c r="C30" s="245" t="s">
        <v>1027</v>
      </c>
      <c r="D30" s="389">
        <v>2</v>
      </c>
      <c r="E30" s="390" t="s">
        <v>27</v>
      </c>
      <c r="F30" s="17"/>
      <c r="G30" s="18"/>
      <c r="H30" s="19"/>
      <c r="I30" s="360"/>
      <c r="J30" s="335">
        <v>2</v>
      </c>
      <c r="K30" s="22" t="s">
        <v>467</v>
      </c>
      <c r="L30" s="329"/>
      <c r="M30" s="240"/>
      <c r="N30" s="22"/>
      <c r="O30" s="345"/>
    </row>
    <row r="31" spans="1:15" s="16" customFormat="1" ht="11.1" customHeight="1">
      <c r="A31" s="11"/>
      <c r="B31" s="12"/>
      <c r="C31" s="244"/>
      <c r="D31" s="357"/>
      <c r="E31" s="13"/>
      <c r="F31" s="14"/>
      <c r="G31" s="15"/>
      <c r="I31" s="358"/>
      <c r="J31" s="346"/>
      <c r="K31" s="325"/>
      <c r="L31" s="239"/>
      <c r="M31" s="237"/>
      <c r="N31" s="325"/>
      <c r="O31" s="338"/>
    </row>
    <row r="32" spans="1:15" s="16" customFormat="1" ht="11.1" customHeight="1">
      <c r="A32" s="385"/>
      <c r="B32" s="386"/>
      <c r="C32" s="244"/>
      <c r="D32" s="357"/>
      <c r="E32" s="13"/>
      <c r="F32" s="14"/>
      <c r="G32" s="15"/>
      <c r="I32" s="358"/>
      <c r="J32" s="347"/>
      <c r="K32" s="24"/>
      <c r="L32" s="2"/>
      <c r="M32" s="236"/>
      <c r="N32" s="24"/>
      <c r="O32" s="334"/>
    </row>
    <row r="33" spans="1:15" s="16" customFormat="1" ht="11.1" customHeight="1">
      <c r="A33" s="387"/>
      <c r="B33" s="388" t="s">
        <v>1198</v>
      </c>
      <c r="C33" s="245" t="s">
        <v>1028</v>
      </c>
      <c r="D33" s="389">
        <v>2</v>
      </c>
      <c r="E33" s="390" t="s">
        <v>27</v>
      </c>
      <c r="F33" s="17"/>
      <c r="G33" s="18"/>
      <c r="H33" s="19"/>
      <c r="I33" s="360"/>
      <c r="J33" s="348">
        <v>2</v>
      </c>
      <c r="K33" s="22" t="s">
        <v>467</v>
      </c>
      <c r="L33" s="329"/>
      <c r="M33" s="240"/>
      <c r="N33" s="22"/>
      <c r="O33" s="345"/>
    </row>
    <row r="34" spans="1:15" s="16" customFormat="1" ht="11.1" customHeight="1">
      <c r="A34" s="11"/>
      <c r="B34" s="12"/>
      <c r="C34" s="244"/>
      <c r="D34" s="357"/>
      <c r="E34" s="13"/>
      <c r="F34" s="14"/>
      <c r="G34" s="15"/>
      <c r="I34" s="358"/>
      <c r="J34" s="346"/>
      <c r="K34" s="325"/>
      <c r="L34" s="239"/>
      <c r="M34" s="237"/>
      <c r="N34" s="325"/>
      <c r="O34" s="338"/>
    </row>
    <row r="35" spans="1:15" s="16" customFormat="1" ht="11.1" customHeight="1">
      <c r="A35" s="385"/>
      <c r="B35" s="386"/>
      <c r="C35" s="244"/>
      <c r="D35" s="357"/>
      <c r="E35" s="13"/>
      <c r="F35" s="14"/>
      <c r="G35" s="15"/>
      <c r="I35" s="358"/>
      <c r="J35" s="347"/>
      <c r="K35" s="24"/>
      <c r="L35" s="2"/>
      <c r="M35" s="236"/>
      <c r="N35" s="24"/>
      <c r="O35" s="334"/>
    </row>
    <row r="36" spans="1:15" s="16" customFormat="1" ht="11.1" customHeight="1">
      <c r="A36" s="387"/>
      <c r="B36" s="388" t="s">
        <v>1197</v>
      </c>
      <c r="C36" s="245" t="s">
        <v>1029</v>
      </c>
      <c r="D36" s="389">
        <v>6</v>
      </c>
      <c r="E36" s="390" t="s">
        <v>740</v>
      </c>
      <c r="F36" s="17"/>
      <c r="G36" s="18"/>
      <c r="H36" s="19"/>
      <c r="I36" s="360"/>
      <c r="J36" s="348">
        <v>6</v>
      </c>
      <c r="K36" s="22" t="s">
        <v>465</v>
      </c>
      <c r="L36" s="329"/>
      <c r="M36" s="240"/>
      <c r="N36" s="22"/>
      <c r="O36" s="345"/>
    </row>
    <row r="37" spans="1:15" s="16" customFormat="1" ht="11.1" customHeight="1">
      <c r="A37" s="11"/>
      <c r="B37" s="12"/>
      <c r="C37" s="244"/>
      <c r="D37" s="357"/>
      <c r="E37" s="13"/>
      <c r="F37" s="14"/>
      <c r="G37" s="15"/>
      <c r="I37" s="358"/>
      <c r="J37" s="346"/>
      <c r="K37" s="325"/>
      <c r="L37" s="239"/>
      <c r="M37" s="237"/>
      <c r="N37" s="325"/>
      <c r="O37" s="338"/>
    </row>
    <row r="38" spans="1:15" s="16" customFormat="1" ht="11.1" customHeight="1">
      <c r="A38" s="385"/>
      <c r="B38" s="386"/>
      <c r="C38" s="244"/>
      <c r="D38" s="357"/>
      <c r="E38" s="13"/>
      <c r="F38" s="14"/>
      <c r="G38" s="15"/>
      <c r="I38" s="358"/>
      <c r="J38" s="347"/>
      <c r="K38" s="24"/>
      <c r="L38" s="2"/>
      <c r="M38" s="236"/>
      <c r="N38" s="24"/>
      <c r="O38" s="334"/>
    </row>
    <row r="39" spans="1:15" s="16" customFormat="1" ht="11.1" customHeight="1">
      <c r="A39" s="387"/>
      <c r="B39" s="388" t="s">
        <v>1196</v>
      </c>
      <c r="C39" s="245" t="s">
        <v>1030</v>
      </c>
      <c r="D39" s="389">
        <v>444</v>
      </c>
      <c r="E39" s="390" t="s">
        <v>740</v>
      </c>
      <c r="F39" s="17"/>
      <c r="G39" s="18"/>
      <c r="H39" s="19"/>
      <c r="I39" s="360"/>
      <c r="J39" s="348">
        <v>444</v>
      </c>
      <c r="K39" s="22" t="s">
        <v>465</v>
      </c>
      <c r="L39" s="329"/>
      <c r="M39" s="240"/>
      <c r="N39" s="22"/>
      <c r="O39" s="345"/>
    </row>
    <row r="40" spans="1:15" s="16" customFormat="1" ht="11.1" customHeight="1">
      <c r="A40" s="11"/>
      <c r="B40" s="12"/>
      <c r="C40" s="244"/>
      <c r="D40" s="357"/>
      <c r="E40" s="13"/>
      <c r="F40" s="14"/>
      <c r="G40" s="15"/>
      <c r="I40" s="358"/>
      <c r="J40" s="346"/>
      <c r="K40" s="325"/>
      <c r="L40" s="239"/>
      <c r="M40" s="237"/>
      <c r="N40" s="325"/>
      <c r="O40" s="338"/>
    </row>
    <row r="41" spans="1:15" s="16" customFormat="1" ht="11.1" customHeight="1">
      <c r="A41" s="385"/>
      <c r="B41" s="386"/>
      <c r="C41" s="244"/>
      <c r="D41" s="357"/>
      <c r="E41" s="13"/>
      <c r="F41" s="14"/>
      <c r="G41" s="15"/>
      <c r="I41" s="358"/>
      <c r="J41" s="347"/>
      <c r="K41" s="24"/>
      <c r="L41" s="2"/>
      <c r="M41" s="236"/>
      <c r="N41" s="24"/>
      <c r="O41" s="334"/>
    </row>
    <row r="42" spans="1:15" s="16" customFormat="1" ht="11.1" customHeight="1">
      <c r="A42" s="387"/>
      <c r="B42" s="388" t="s">
        <v>1195</v>
      </c>
      <c r="C42" s="245" t="s">
        <v>1031</v>
      </c>
      <c r="D42" s="389">
        <v>18</v>
      </c>
      <c r="E42" s="390" t="s">
        <v>740</v>
      </c>
      <c r="F42" s="17"/>
      <c r="G42" s="18"/>
      <c r="H42" s="19"/>
      <c r="I42" s="360"/>
      <c r="J42" s="348">
        <v>18</v>
      </c>
      <c r="K42" s="22" t="s">
        <v>465</v>
      </c>
      <c r="L42" s="329"/>
      <c r="M42" s="240"/>
      <c r="N42" s="22"/>
      <c r="O42" s="345"/>
    </row>
    <row r="43" spans="1:15" s="16" customFormat="1" ht="11.1" customHeight="1">
      <c r="A43" s="11"/>
      <c r="B43" s="12"/>
      <c r="C43" s="244"/>
      <c r="D43" s="357"/>
      <c r="E43" s="13"/>
      <c r="F43" s="14"/>
      <c r="G43" s="15"/>
      <c r="I43" s="358"/>
      <c r="J43" s="346"/>
      <c r="K43" s="325"/>
      <c r="L43" s="239"/>
      <c r="M43" s="237"/>
      <c r="N43" s="325"/>
      <c r="O43" s="338"/>
    </row>
    <row r="44" spans="1:15" s="16" customFormat="1" ht="11.1" customHeight="1">
      <c r="A44" s="385"/>
      <c r="B44" s="386"/>
      <c r="C44" s="244"/>
      <c r="D44" s="357"/>
      <c r="E44" s="13"/>
      <c r="F44" s="14"/>
      <c r="G44" s="15"/>
      <c r="I44" s="358"/>
      <c r="J44" s="347"/>
      <c r="K44" s="24"/>
      <c r="L44" s="2"/>
      <c r="M44" s="236"/>
      <c r="N44" s="24"/>
      <c r="O44" s="334"/>
    </row>
    <row r="45" spans="1:15" s="16" customFormat="1" ht="11.1" customHeight="1">
      <c r="A45" s="387"/>
      <c r="B45" s="388" t="s">
        <v>1194</v>
      </c>
      <c r="C45" s="245" t="s">
        <v>1032</v>
      </c>
      <c r="D45" s="389">
        <v>15</v>
      </c>
      <c r="E45" s="390" t="s">
        <v>740</v>
      </c>
      <c r="F45" s="17"/>
      <c r="G45" s="18"/>
      <c r="H45" s="19"/>
      <c r="I45" s="360"/>
      <c r="J45" s="348">
        <v>15</v>
      </c>
      <c r="K45" s="22" t="s">
        <v>465</v>
      </c>
      <c r="L45" s="329"/>
      <c r="M45" s="240"/>
      <c r="N45" s="22"/>
      <c r="O45" s="345"/>
    </row>
    <row r="46" spans="1:15" s="16" customFormat="1" ht="11.1" customHeight="1">
      <c r="A46" s="11"/>
      <c r="B46" s="12"/>
      <c r="C46" s="244"/>
      <c r="D46" s="357"/>
      <c r="E46" s="13"/>
      <c r="F46" s="14"/>
      <c r="G46" s="15"/>
      <c r="I46" s="358"/>
      <c r="J46" s="346"/>
      <c r="K46" s="325"/>
      <c r="L46" s="239"/>
      <c r="M46" s="237"/>
      <c r="N46" s="325"/>
      <c r="O46" s="338"/>
    </row>
    <row r="47" spans="1:15" s="16" customFormat="1" ht="11.1" customHeight="1">
      <c r="A47" s="385"/>
      <c r="B47" s="386"/>
      <c r="C47" s="244"/>
      <c r="D47" s="357"/>
      <c r="E47" s="13"/>
      <c r="F47" s="14"/>
      <c r="G47" s="15"/>
      <c r="I47" s="358"/>
      <c r="J47" s="347"/>
      <c r="K47" s="24"/>
      <c r="L47" s="2"/>
      <c r="M47" s="236"/>
      <c r="N47" s="24"/>
      <c r="O47" s="334"/>
    </row>
    <row r="48" spans="1:15" s="16" customFormat="1" ht="11.1" customHeight="1">
      <c r="A48" s="387"/>
      <c r="B48" s="388" t="s">
        <v>1173</v>
      </c>
      <c r="C48" s="245"/>
      <c r="D48" s="389">
        <v>80</v>
      </c>
      <c r="E48" s="390" t="s">
        <v>740</v>
      </c>
      <c r="F48" s="17"/>
      <c r="G48" s="18"/>
      <c r="H48" s="19"/>
      <c r="I48" s="360"/>
      <c r="J48" s="348">
        <v>80</v>
      </c>
      <c r="K48" s="22" t="s">
        <v>465</v>
      </c>
      <c r="L48" s="329"/>
      <c r="M48" s="240"/>
      <c r="N48" s="22"/>
      <c r="O48" s="345"/>
    </row>
    <row r="49" spans="1:15" s="16" customFormat="1" ht="11.1" customHeight="1">
      <c r="A49" s="11"/>
      <c r="B49" s="12"/>
      <c r="C49" s="244"/>
      <c r="D49" s="357"/>
      <c r="E49" s="13"/>
      <c r="F49" s="14"/>
      <c r="G49" s="15"/>
      <c r="I49" s="358"/>
      <c r="J49" s="346"/>
      <c r="K49" s="325"/>
      <c r="L49" s="239"/>
      <c r="M49" s="237"/>
      <c r="N49" s="325"/>
      <c r="O49" s="338"/>
    </row>
    <row r="50" spans="1:15" s="16" customFormat="1" ht="11.1" customHeight="1">
      <c r="A50" s="385"/>
      <c r="B50" s="386"/>
      <c r="C50" s="244" t="s">
        <v>1034</v>
      </c>
      <c r="D50" s="357"/>
      <c r="E50" s="13"/>
      <c r="F50" s="14"/>
      <c r="G50" s="15"/>
      <c r="I50" s="358"/>
      <c r="J50" s="347"/>
      <c r="K50" s="24"/>
      <c r="L50" s="2"/>
      <c r="M50" s="236"/>
      <c r="N50" s="24"/>
      <c r="O50" s="334"/>
    </row>
    <row r="51" spans="1:15" s="16" customFormat="1" ht="11.1" customHeight="1">
      <c r="A51" s="387"/>
      <c r="B51" s="388" t="s">
        <v>1193</v>
      </c>
      <c r="C51" s="245" t="s">
        <v>1033</v>
      </c>
      <c r="D51" s="389">
        <v>2</v>
      </c>
      <c r="E51" s="390" t="s">
        <v>740</v>
      </c>
      <c r="F51" s="17"/>
      <c r="G51" s="18"/>
      <c r="H51" s="19"/>
      <c r="I51" s="360"/>
      <c r="J51" s="348">
        <v>2</v>
      </c>
      <c r="K51" s="22" t="s">
        <v>465</v>
      </c>
      <c r="L51" s="329"/>
      <c r="M51" s="240"/>
      <c r="N51" s="22"/>
      <c r="O51" s="345"/>
    </row>
    <row r="52" spans="1:15" s="16" customFormat="1" ht="11.1" customHeight="1">
      <c r="A52" s="11"/>
      <c r="B52" s="12"/>
      <c r="C52" s="244"/>
      <c r="D52" s="357"/>
      <c r="E52" s="13"/>
      <c r="F52" s="14"/>
      <c r="G52" s="15"/>
      <c r="I52" s="358"/>
      <c r="J52" s="346"/>
      <c r="K52" s="325"/>
      <c r="L52" s="239"/>
      <c r="M52" s="237"/>
      <c r="N52" s="325"/>
      <c r="O52" s="338"/>
    </row>
    <row r="53" spans="1:15" s="16" customFormat="1" ht="11.1" customHeight="1">
      <c r="A53" s="385"/>
      <c r="B53" s="386"/>
      <c r="C53" s="244"/>
      <c r="D53" s="357"/>
      <c r="E53" s="13"/>
      <c r="F53" s="14"/>
      <c r="G53" s="15"/>
      <c r="I53" s="358"/>
      <c r="J53" s="347"/>
      <c r="K53" s="24"/>
      <c r="L53" s="2"/>
      <c r="M53" s="236"/>
      <c r="N53" s="24"/>
      <c r="O53" s="334"/>
    </row>
    <row r="54" spans="1:15" s="16" customFormat="1" ht="11.1" customHeight="1">
      <c r="A54" s="387"/>
      <c r="B54" s="388" t="s">
        <v>1192</v>
      </c>
      <c r="C54" s="245" t="s">
        <v>1035</v>
      </c>
      <c r="D54" s="389">
        <v>2</v>
      </c>
      <c r="E54" s="390" t="s">
        <v>27</v>
      </c>
      <c r="F54" s="17"/>
      <c r="G54" s="18"/>
      <c r="H54" s="19"/>
      <c r="I54" s="360"/>
      <c r="J54" s="348">
        <v>2</v>
      </c>
      <c r="K54" s="22" t="s">
        <v>467</v>
      </c>
      <c r="L54" s="329"/>
      <c r="M54" s="240"/>
      <c r="N54" s="22"/>
      <c r="O54" s="345"/>
    </row>
    <row r="55" spans="1:15" s="16" customFormat="1" ht="11.1" customHeight="1">
      <c r="A55" s="11"/>
      <c r="B55" s="12"/>
      <c r="C55" s="244"/>
      <c r="D55" s="357"/>
      <c r="E55" s="13"/>
      <c r="F55" s="14"/>
      <c r="G55" s="15"/>
      <c r="I55" s="358"/>
      <c r="J55" s="346"/>
      <c r="K55" s="325"/>
      <c r="L55" s="239"/>
      <c r="M55" s="237"/>
      <c r="N55" s="325"/>
      <c r="O55" s="338"/>
    </row>
    <row r="56" spans="1:15" s="16" customFormat="1" ht="11.1" customHeight="1">
      <c r="A56" s="385"/>
      <c r="B56" s="386"/>
      <c r="C56" s="244"/>
      <c r="D56" s="357"/>
      <c r="E56" s="13"/>
      <c r="F56" s="14"/>
      <c r="G56" s="15"/>
      <c r="I56" s="358"/>
      <c r="J56" s="347"/>
      <c r="K56" s="24"/>
      <c r="L56" s="2"/>
      <c r="M56" s="236"/>
      <c r="N56" s="24"/>
      <c r="O56" s="334"/>
    </row>
    <row r="57" spans="1:15" s="16" customFormat="1" ht="11.1" customHeight="1">
      <c r="A57" s="387"/>
      <c r="B57" s="388" t="s">
        <v>1191</v>
      </c>
      <c r="C57" s="245" t="s">
        <v>1036</v>
      </c>
      <c r="D57" s="389">
        <v>4</v>
      </c>
      <c r="E57" s="390" t="s">
        <v>27</v>
      </c>
      <c r="F57" s="17"/>
      <c r="G57" s="18"/>
      <c r="H57" s="19"/>
      <c r="I57" s="360"/>
      <c r="J57" s="348">
        <v>4</v>
      </c>
      <c r="K57" s="22" t="s">
        <v>467</v>
      </c>
      <c r="L57" s="329"/>
      <c r="M57" s="240"/>
      <c r="N57" s="22"/>
      <c r="O57" s="345"/>
    </row>
    <row r="58" spans="1:15" s="16" customFormat="1" ht="11.1" customHeight="1">
      <c r="A58" s="11"/>
      <c r="B58" s="12"/>
      <c r="C58" s="244"/>
      <c r="D58" s="357"/>
      <c r="E58" s="13"/>
      <c r="F58" s="14"/>
      <c r="G58" s="15"/>
      <c r="I58" s="358"/>
      <c r="J58" s="346"/>
      <c r="K58" s="325"/>
      <c r="L58" s="239"/>
      <c r="M58" s="237"/>
      <c r="N58" s="325"/>
      <c r="O58" s="338"/>
    </row>
    <row r="59" spans="1:15" s="16" customFormat="1" ht="11.1" customHeight="1">
      <c r="A59" s="385"/>
      <c r="B59" s="386"/>
      <c r="C59" s="244"/>
      <c r="D59" s="357"/>
      <c r="E59" s="13"/>
      <c r="F59" s="14"/>
      <c r="G59" s="15"/>
      <c r="I59" s="358"/>
      <c r="J59" s="347"/>
      <c r="K59" s="24"/>
      <c r="L59" s="2"/>
      <c r="M59" s="236"/>
      <c r="N59" s="24"/>
      <c r="O59" s="334"/>
    </row>
    <row r="60" spans="1:15" s="16" customFormat="1" ht="11.1" customHeight="1">
      <c r="A60" s="387"/>
      <c r="B60" s="388" t="s">
        <v>1190</v>
      </c>
      <c r="C60" s="245"/>
      <c r="D60" s="389">
        <v>1</v>
      </c>
      <c r="E60" s="390" t="s">
        <v>740</v>
      </c>
      <c r="F60" s="17"/>
      <c r="G60" s="18"/>
      <c r="H60" s="19"/>
      <c r="I60" s="360"/>
      <c r="J60" s="348">
        <v>1</v>
      </c>
      <c r="K60" s="22" t="s">
        <v>465</v>
      </c>
      <c r="L60" s="329"/>
      <c r="M60" s="240"/>
      <c r="N60" s="22"/>
      <c r="O60" s="345"/>
    </row>
    <row r="61" spans="1:15" s="16" customFormat="1" ht="11.1" customHeight="1">
      <c r="A61" s="11"/>
      <c r="B61" s="12"/>
      <c r="C61" s="244"/>
      <c r="D61" s="357"/>
      <c r="E61" s="13"/>
      <c r="F61" s="14"/>
      <c r="G61" s="15"/>
      <c r="I61" s="358"/>
      <c r="J61" s="346"/>
      <c r="K61" s="325"/>
      <c r="L61" s="239"/>
      <c r="M61" s="237"/>
      <c r="N61" s="325"/>
      <c r="O61" s="338"/>
    </row>
    <row r="62" spans="1:15" s="16" customFormat="1" ht="11.1" customHeight="1">
      <c r="A62" s="385"/>
      <c r="B62" s="386"/>
      <c r="C62" s="244"/>
      <c r="D62" s="357"/>
      <c r="E62" s="13"/>
      <c r="F62" s="14"/>
      <c r="G62" s="15"/>
      <c r="I62" s="358"/>
      <c r="J62" s="347"/>
      <c r="K62" s="24"/>
      <c r="L62" s="2"/>
      <c r="M62" s="236"/>
      <c r="N62" s="24"/>
      <c r="O62" s="334"/>
    </row>
    <row r="63" spans="1:15" s="16" customFormat="1" ht="11.1" customHeight="1">
      <c r="A63" s="387"/>
      <c r="B63" s="388" t="s">
        <v>1200</v>
      </c>
      <c r="C63" s="245"/>
      <c r="D63" s="389">
        <v>6</v>
      </c>
      <c r="E63" s="390" t="s">
        <v>539</v>
      </c>
      <c r="F63" s="17"/>
      <c r="G63" s="18"/>
      <c r="H63" s="19"/>
      <c r="I63" s="360"/>
      <c r="J63" s="348">
        <v>6</v>
      </c>
      <c r="K63" s="22" t="s">
        <v>1221</v>
      </c>
      <c r="L63" s="329"/>
      <c r="M63" s="240"/>
      <c r="N63" s="22"/>
      <c r="O63" s="345"/>
    </row>
    <row r="64" spans="1:15" s="16" customFormat="1" ht="11.1" customHeight="1">
      <c r="A64" s="11"/>
      <c r="B64" s="12"/>
      <c r="C64" s="244"/>
      <c r="D64" s="357"/>
      <c r="E64" s="13"/>
      <c r="F64" s="14"/>
      <c r="G64" s="15"/>
      <c r="I64" s="358"/>
      <c r="J64" s="346"/>
      <c r="K64" s="325"/>
      <c r="L64" s="239"/>
      <c r="M64" s="237"/>
      <c r="N64" s="325"/>
      <c r="O64" s="338"/>
    </row>
    <row r="65" spans="1:15" s="16" customFormat="1" ht="11.1" customHeight="1">
      <c r="A65" s="385"/>
      <c r="B65" s="386"/>
      <c r="C65" s="244"/>
      <c r="D65" s="357"/>
      <c r="E65" s="13"/>
      <c r="F65" s="14"/>
      <c r="G65" s="15"/>
      <c r="I65" s="358"/>
      <c r="J65" s="347"/>
      <c r="K65" s="24"/>
      <c r="L65" s="2"/>
      <c r="M65" s="236"/>
      <c r="N65" s="24"/>
      <c r="O65" s="334"/>
    </row>
    <row r="66" spans="1:15" s="16" customFormat="1" ht="11.1" customHeight="1">
      <c r="A66" s="387"/>
      <c r="B66" s="388" t="s">
        <v>1180</v>
      </c>
      <c r="C66" s="245"/>
      <c r="D66" s="389"/>
      <c r="E66" s="390"/>
      <c r="F66" s="17"/>
      <c r="G66" s="18"/>
      <c r="H66" s="19"/>
      <c r="I66" s="360"/>
      <c r="J66" s="348"/>
      <c r="K66" s="22"/>
      <c r="L66" s="329"/>
      <c r="M66" s="240"/>
      <c r="N66" s="22"/>
      <c r="O66" s="345"/>
    </row>
    <row r="67" spans="1:15" s="16" customFormat="1" ht="11.1" customHeight="1">
      <c r="A67" s="11"/>
      <c r="B67" s="12"/>
      <c r="C67" s="244" t="s">
        <v>1136</v>
      </c>
      <c r="D67" s="357"/>
      <c r="E67" s="13"/>
      <c r="F67" s="14"/>
      <c r="G67" s="15"/>
      <c r="I67" s="358"/>
      <c r="J67" s="346"/>
      <c r="K67" s="325"/>
      <c r="L67" s="239"/>
      <c r="M67" s="346"/>
      <c r="N67" s="325"/>
      <c r="O67" s="338"/>
    </row>
    <row r="68" spans="1:15" s="16" customFormat="1" ht="11.1" customHeight="1">
      <c r="A68" s="385"/>
      <c r="B68" s="386" t="s">
        <v>1137</v>
      </c>
      <c r="C68" s="244" t="s">
        <v>1138</v>
      </c>
      <c r="D68" s="357"/>
      <c r="E68" s="13"/>
      <c r="F68" s="14"/>
      <c r="G68" s="15"/>
      <c r="I68" s="358"/>
      <c r="J68" s="402"/>
      <c r="K68" s="24"/>
      <c r="L68" s="2"/>
      <c r="M68" s="403"/>
      <c r="N68" s="24"/>
      <c r="O68" s="334"/>
    </row>
    <row r="69" spans="1:15" s="16" customFormat="1" ht="11.1" customHeight="1">
      <c r="A69" s="387"/>
      <c r="B69" s="388"/>
      <c r="C69" s="245" t="s">
        <v>1139</v>
      </c>
      <c r="D69" s="359">
        <v>1</v>
      </c>
      <c r="E69" s="390" t="s">
        <v>1142</v>
      </c>
      <c r="F69" s="17"/>
      <c r="G69" s="18"/>
      <c r="H69" s="19"/>
      <c r="I69" s="360"/>
      <c r="J69" s="348">
        <v>1</v>
      </c>
      <c r="K69" s="22" t="s">
        <v>1222</v>
      </c>
      <c r="L69" s="329"/>
      <c r="M69" s="240"/>
      <c r="N69" s="22"/>
      <c r="O69" s="340"/>
    </row>
    <row r="70" spans="1:15" s="16" customFormat="1" ht="11.1" customHeight="1">
      <c r="A70" s="11"/>
      <c r="B70" s="12"/>
      <c r="C70" s="244" t="s">
        <v>1136</v>
      </c>
      <c r="D70" s="357"/>
      <c r="E70" s="13"/>
      <c r="F70" s="14"/>
      <c r="G70" s="15"/>
      <c r="I70" s="358"/>
      <c r="J70" s="346"/>
      <c r="K70" s="325"/>
      <c r="L70" s="239"/>
      <c r="M70" s="346"/>
      <c r="N70" s="325"/>
      <c r="O70" s="338"/>
    </row>
    <row r="71" spans="1:15" s="16" customFormat="1" ht="11.1" customHeight="1">
      <c r="A71" s="385"/>
      <c r="B71" s="386" t="s">
        <v>1140</v>
      </c>
      <c r="C71" s="244" t="s">
        <v>1138</v>
      </c>
      <c r="D71" s="357"/>
      <c r="E71" s="13"/>
      <c r="F71" s="14"/>
      <c r="G71" s="15"/>
      <c r="I71" s="358"/>
      <c r="J71" s="402"/>
      <c r="K71" s="24"/>
      <c r="L71" s="2"/>
      <c r="M71" s="403"/>
      <c r="N71" s="24"/>
      <c r="O71" s="334"/>
    </row>
    <row r="72" spans="1:15" s="16" customFormat="1" ht="11.1" customHeight="1">
      <c r="A72" s="387"/>
      <c r="B72" s="388"/>
      <c r="C72" s="245" t="s">
        <v>1141</v>
      </c>
      <c r="D72" s="359">
        <v>2</v>
      </c>
      <c r="E72" s="419" t="s">
        <v>1143</v>
      </c>
      <c r="F72" s="17"/>
      <c r="G72" s="18"/>
      <c r="H72" s="19"/>
      <c r="I72" s="360"/>
      <c r="J72" s="348">
        <v>2</v>
      </c>
      <c r="K72" s="22" t="s">
        <v>1223</v>
      </c>
      <c r="L72" s="329"/>
      <c r="M72" s="240"/>
      <c r="N72" s="22"/>
      <c r="O72" s="340"/>
    </row>
    <row r="73" spans="1:15" s="16" customFormat="1" ht="11.1" customHeight="1">
      <c r="A73" s="11"/>
      <c r="B73" s="12"/>
      <c r="C73" s="244"/>
      <c r="D73" s="357"/>
      <c r="E73" s="13"/>
      <c r="F73" s="14"/>
      <c r="G73" s="15"/>
      <c r="I73" s="358"/>
      <c r="J73" s="346"/>
      <c r="K73" s="325"/>
      <c r="L73" s="239"/>
      <c r="M73" s="237"/>
      <c r="N73" s="325"/>
      <c r="O73" s="338"/>
    </row>
    <row r="74" spans="1:15" s="16" customFormat="1" ht="11.1" customHeight="1">
      <c r="A74" s="385"/>
      <c r="B74" s="386"/>
      <c r="C74" s="244"/>
      <c r="D74" s="357"/>
      <c r="E74" s="13"/>
      <c r="F74" s="14"/>
      <c r="G74" s="15"/>
      <c r="I74" s="358"/>
      <c r="J74" s="347"/>
      <c r="K74" s="24"/>
      <c r="L74" s="2"/>
      <c r="M74" s="236"/>
      <c r="N74" s="24"/>
      <c r="O74" s="334"/>
    </row>
    <row r="75" spans="1:15" s="16" customFormat="1" ht="11.1" customHeight="1">
      <c r="A75" s="387"/>
      <c r="B75" s="388"/>
      <c r="C75" s="245"/>
      <c r="D75" s="389"/>
      <c r="E75" s="390"/>
      <c r="F75" s="17"/>
      <c r="G75" s="18"/>
      <c r="H75" s="19"/>
      <c r="I75" s="360"/>
      <c r="J75" s="348"/>
      <c r="K75" s="22"/>
      <c r="L75" s="329"/>
      <c r="M75" s="240"/>
      <c r="N75" s="22"/>
      <c r="O75" s="345"/>
    </row>
    <row r="76" spans="1:15" s="16" customFormat="1" ht="11.1" customHeight="1">
      <c r="A76" s="11"/>
      <c r="B76" s="12"/>
      <c r="C76" s="244"/>
      <c r="D76" s="357"/>
      <c r="E76" s="13"/>
      <c r="F76" s="14"/>
      <c r="G76" s="15"/>
      <c r="I76" s="358"/>
      <c r="J76" s="346"/>
      <c r="K76" s="325"/>
      <c r="L76" s="239"/>
      <c r="M76" s="237"/>
      <c r="N76" s="325"/>
      <c r="O76" s="338"/>
    </row>
    <row r="77" spans="1:15" s="16" customFormat="1" ht="11.1" customHeight="1">
      <c r="A77" s="385"/>
      <c r="B77" s="386"/>
      <c r="C77" s="244"/>
      <c r="D77" s="357"/>
      <c r="E77" s="13"/>
      <c r="F77" s="14"/>
      <c r="G77" s="15"/>
      <c r="I77" s="358"/>
      <c r="J77" s="347"/>
      <c r="K77" s="24"/>
      <c r="L77" s="2"/>
      <c r="M77" s="236"/>
      <c r="N77" s="24"/>
      <c r="O77" s="334"/>
    </row>
    <row r="78" spans="1:15" s="16" customFormat="1" ht="11.1" customHeight="1">
      <c r="A78" s="387"/>
      <c r="B78" s="388"/>
      <c r="C78" s="245"/>
      <c r="D78" s="389"/>
      <c r="E78" s="390"/>
      <c r="F78" s="17"/>
      <c r="G78" s="18"/>
      <c r="H78" s="19"/>
      <c r="I78" s="360"/>
      <c r="J78" s="348"/>
      <c r="K78" s="22"/>
      <c r="L78" s="329"/>
      <c r="M78" s="240"/>
      <c r="N78" s="22"/>
      <c r="O78" s="345"/>
    </row>
    <row r="79" spans="1:15" s="16" customFormat="1" ht="11.1" customHeight="1">
      <c r="A79" s="11"/>
      <c r="B79" s="12"/>
      <c r="C79" s="244"/>
      <c r="D79" s="357"/>
      <c r="E79" s="13"/>
      <c r="F79" s="14"/>
      <c r="G79" s="15"/>
      <c r="I79" s="358"/>
      <c r="J79" s="346"/>
      <c r="K79" s="325"/>
      <c r="L79" s="239"/>
      <c r="M79" s="237"/>
      <c r="N79" s="325"/>
      <c r="O79" s="338"/>
    </row>
    <row r="80" spans="1:15" s="16" customFormat="1" ht="11.1" customHeight="1">
      <c r="A80" s="385"/>
      <c r="B80" s="386"/>
      <c r="C80" s="244"/>
      <c r="D80" s="357"/>
      <c r="E80" s="13"/>
      <c r="F80" s="14"/>
      <c r="G80" s="15"/>
      <c r="I80" s="358"/>
      <c r="J80" s="347"/>
      <c r="K80" s="24"/>
      <c r="L80" s="2"/>
      <c r="M80" s="236"/>
      <c r="N80" s="24"/>
      <c r="O80" s="334"/>
    </row>
    <row r="81" spans="1:15" s="16" customFormat="1" ht="11.1" customHeight="1">
      <c r="A81" s="387"/>
      <c r="B81" s="388"/>
      <c r="C81" s="245"/>
      <c r="D81" s="389"/>
      <c r="E81" s="390"/>
      <c r="F81" s="17"/>
      <c r="G81" s="18"/>
      <c r="H81" s="19"/>
      <c r="I81" s="360"/>
      <c r="J81" s="348"/>
      <c r="K81" s="22"/>
      <c r="L81" s="329"/>
      <c r="M81" s="240"/>
      <c r="N81" s="22"/>
      <c r="O81" s="345"/>
    </row>
    <row r="82" spans="1:15" s="16" customFormat="1" ht="11.1" customHeight="1">
      <c r="A82" s="11"/>
      <c r="B82" s="12"/>
      <c r="C82" s="244"/>
      <c r="D82" s="357"/>
      <c r="E82" s="13"/>
      <c r="F82" s="14"/>
      <c r="G82" s="15"/>
      <c r="I82" s="358"/>
      <c r="J82" s="346"/>
      <c r="K82" s="325"/>
      <c r="L82" s="239"/>
      <c r="M82" s="237"/>
      <c r="N82" s="325"/>
      <c r="O82" s="338"/>
    </row>
    <row r="83" spans="1:15" s="16" customFormat="1" ht="11.1" customHeight="1">
      <c r="A83" s="385"/>
      <c r="B83" s="386"/>
      <c r="C83" s="244"/>
      <c r="D83" s="357"/>
      <c r="E83" s="13"/>
      <c r="F83" s="14"/>
      <c r="G83" s="15"/>
      <c r="I83" s="358"/>
      <c r="J83" s="347"/>
      <c r="K83" s="24"/>
      <c r="L83" s="2"/>
      <c r="M83" s="236"/>
      <c r="N83" s="24"/>
      <c r="O83" s="334"/>
    </row>
    <row r="84" spans="1:15" s="16" customFormat="1" ht="11.1" customHeight="1">
      <c r="A84" s="387"/>
      <c r="B84" s="388"/>
      <c r="C84" s="245"/>
      <c r="D84" s="389"/>
      <c r="E84" s="390"/>
      <c r="F84" s="17"/>
      <c r="G84" s="18"/>
      <c r="H84" s="19"/>
      <c r="I84" s="360"/>
      <c r="J84" s="348"/>
      <c r="K84" s="22"/>
      <c r="L84" s="329"/>
      <c r="M84" s="240"/>
      <c r="N84" s="22"/>
      <c r="O84" s="345"/>
    </row>
    <row r="85" spans="1:15" s="16" customFormat="1" ht="11.1" customHeight="1">
      <c r="A85" s="11"/>
      <c r="B85" s="12"/>
      <c r="C85" s="244"/>
      <c r="D85" s="357"/>
      <c r="E85" s="13"/>
      <c r="F85" s="14"/>
      <c r="G85" s="15"/>
      <c r="I85" s="358"/>
      <c r="J85" s="346"/>
      <c r="K85" s="251"/>
      <c r="L85" s="239"/>
      <c r="M85" s="237"/>
      <c r="N85" s="238"/>
      <c r="O85" s="338"/>
    </row>
    <row r="86" spans="1:15" s="16" customFormat="1" ht="11.1" customHeight="1">
      <c r="A86" s="385"/>
      <c r="B86" s="386"/>
      <c r="C86" s="244"/>
      <c r="D86" s="357"/>
      <c r="E86" s="13"/>
      <c r="F86" s="14"/>
      <c r="G86" s="15"/>
      <c r="I86" s="358"/>
      <c r="J86" s="347"/>
      <c r="K86" s="24"/>
      <c r="L86" s="2"/>
      <c r="M86" s="236"/>
      <c r="N86" s="235"/>
      <c r="O86" s="334"/>
    </row>
    <row r="87" spans="1:15" s="16" customFormat="1" ht="11.1" customHeight="1">
      <c r="A87" s="387"/>
      <c r="B87" s="388"/>
      <c r="C87" s="245"/>
      <c r="D87" s="359"/>
      <c r="E87" s="390"/>
      <c r="F87" s="17"/>
      <c r="G87" s="18"/>
      <c r="H87" s="19"/>
      <c r="I87" s="360"/>
      <c r="J87" s="348"/>
      <c r="K87" s="252"/>
      <c r="L87" s="242"/>
      <c r="M87" s="240"/>
      <c r="N87" s="241"/>
      <c r="O87" s="345"/>
    </row>
    <row r="88" spans="1:15" s="16" customFormat="1" ht="11.1" customHeight="1">
      <c r="A88" s="302"/>
      <c r="B88" s="23"/>
      <c r="C88" s="246"/>
      <c r="D88" s="361"/>
      <c r="E88" s="24"/>
      <c r="F88" s="20"/>
      <c r="G88" s="21"/>
      <c r="H88" s="25"/>
      <c r="I88" s="362"/>
      <c r="J88" s="347"/>
      <c r="K88" s="24"/>
      <c r="L88" s="2"/>
      <c r="M88" s="236"/>
      <c r="N88" s="235"/>
      <c r="O88" s="334"/>
    </row>
    <row r="89" spans="1:15" s="16" customFormat="1" ht="11.1" customHeight="1">
      <c r="A89" s="69"/>
      <c r="B89" s="26"/>
      <c r="C89" s="246"/>
      <c r="D89" s="361"/>
      <c r="E89" s="24"/>
      <c r="F89" s="20"/>
      <c r="G89" s="21"/>
      <c r="H89" s="2"/>
      <c r="I89" s="362"/>
      <c r="J89" s="347"/>
      <c r="K89" s="24"/>
      <c r="L89" s="249"/>
      <c r="M89" s="236"/>
      <c r="N89" s="235"/>
      <c r="O89" s="349">
        <v>0</v>
      </c>
    </row>
    <row r="90" spans="1:15" s="16" customFormat="1" ht="11.1" customHeight="1">
      <c r="A90" s="61"/>
      <c r="B90" s="27"/>
      <c r="C90" s="247"/>
      <c r="D90" s="363"/>
      <c r="E90" s="351"/>
      <c r="F90" s="364"/>
      <c r="G90" s="324"/>
      <c r="H90" s="352"/>
      <c r="I90" s="365"/>
      <c r="J90" s="350"/>
      <c r="K90" s="351"/>
      <c r="L90" s="352"/>
      <c r="M90" s="353"/>
      <c r="N90" s="354"/>
      <c r="O90" s="355"/>
    </row>
  </sheetData>
  <mergeCells count="8">
    <mergeCell ref="A2:O2"/>
    <mergeCell ref="A4:A6"/>
    <mergeCell ref="B4:B6"/>
    <mergeCell ref="C4:C6"/>
    <mergeCell ref="D4:I5"/>
    <mergeCell ref="J4:L5"/>
    <mergeCell ref="M4:O5"/>
    <mergeCell ref="H6:I6"/>
  </mergeCells>
  <phoneticPr fontId="15"/>
  <printOptions horizontalCentered="1" verticalCentered="1"/>
  <pageMargins left="0" right="0" top="0.59055118110236227" bottom="0" header="0" footer="0"/>
  <headerFooter alignWithMargins="0"/>
  <rowBreaks count="1" manualBreakCount="1">
    <brk id="5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2"/>
  </sheetPr>
  <dimension ref="A1:BS174"/>
  <sheetViews>
    <sheetView view="pageBreakPreview" topLeftCell="A4" zoomScaleNormal="100" workbookViewId="0">
      <selection activeCell="Z33" sqref="Z33"/>
    </sheetView>
  </sheetViews>
  <sheetFormatPr defaultColWidth="6.69921875" defaultRowHeight="17.25"/>
  <cols>
    <col min="1" max="1" width="3.5" style="28" customWidth="1"/>
    <col min="2" max="2" width="5" style="28" customWidth="1"/>
    <col min="3" max="4" width="3.5" style="28" customWidth="1"/>
    <col min="5" max="5" width="1.69921875" style="28" customWidth="1"/>
    <col min="6" max="6" width="2.69921875" style="28" customWidth="1"/>
    <col min="7" max="7" width="0.8984375" style="28" customWidth="1"/>
    <col min="8" max="8" width="11.69921875" style="28" customWidth="1"/>
    <col min="9" max="10" width="0.8984375" style="28" customWidth="1"/>
    <col min="11" max="11" width="13.19921875" style="28" customWidth="1"/>
    <col min="12" max="12" width="0.8984375" style="28" customWidth="1"/>
    <col min="13" max="13" width="3.69921875" style="28" customWidth="1"/>
    <col min="14" max="14" width="0.8984375" style="28" customWidth="1"/>
    <col min="15" max="15" width="9.69921875" style="28" customWidth="1"/>
    <col min="16" max="17" width="0.8984375" style="28" customWidth="1"/>
    <col min="18" max="18" width="3.296875" style="28" customWidth="1"/>
    <col min="19" max="19" width="0.8984375" style="28" customWidth="1"/>
    <col min="20" max="20" width="0.296875" style="28" customWidth="1"/>
    <col min="21" max="21" width="2.69921875" style="28" customWidth="1"/>
    <col min="22" max="22" width="0.8984375" style="28" customWidth="1"/>
    <col min="23" max="23" width="11.69921875" style="28" customWidth="1"/>
    <col min="24" max="25" width="0.8984375" style="28" customWidth="1"/>
    <col min="26" max="26" width="13.19921875" style="28" customWidth="1"/>
    <col min="27" max="27" width="0.8984375" style="28" customWidth="1"/>
    <col min="28" max="28" width="3.69921875" style="28" customWidth="1"/>
    <col min="29" max="29" width="0.8984375" style="28" customWidth="1"/>
    <col min="30" max="30" width="9.69921875" style="28" customWidth="1"/>
    <col min="31" max="32" width="0.8984375" style="28" customWidth="1"/>
    <col min="33" max="33" width="3.5" style="28" customWidth="1"/>
    <col min="34" max="34" width="0.8984375" style="28" customWidth="1"/>
    <col min="35" max="35" width="1.69921875" style="28" customWidth="1"/>
    <col min="36" max="40" width="6.69921875" style="28"/>
    <col min="41" max="41" width="1.69921875" style="28" customWidth="1"/>
    <col min="42" max="42" width="2.69921875" style="28" customWidth="1"/>
    <col min="43" max="43" width="0.8984375" style="28" customWidth="1"/>
    <col min="44" max="44" width="11.69921875" style="28" customWidth="1"/>
    <col min="45" max="46" width="0.8984375" style="28" customWidth="1"/>
    <col min="47" max="47" width="9.69921875" style="28" customWidth="1"/>
    <col min="48" max="48" width="0.8984375" style="28" customWidth="1"/>
    <col min="49" max="49" width="3.69921875" style="28" customWidth="1"/>
    <col min="50" max="50" width="0.8984375" style="28" customWidth="1"/>
    <col min="51" max="51" width="9.69921875" style="28" customWidth="1"/>
    <col min="52" max="53" width="0.8984375" style="28" customWidth="1"/>
    <col min="54" max="54" width="9.69921875" style="28" customWidth="1"/>
    <col min="55" max="55" width="0.8984375" style="28" customWidth="1"/>
    <col min="56" max="56" width="0.296875" style="28" customWidth="1"/>
    <col min="57" max="57" width="2.69921875" style="28" customWidth="1"/>
    <col min="58" max="58" width="0.8984375" style="28" customWidth="1"/>
    <col min="59" max="59" width="11.69921875" style="28" customWidth="1"/>
    <col min="60" max="61" width="0.8984375" style="28" customWidth="1"/>
    <col min="62" max="62" width="9.69921875" style="28" customWidth="1"/>
    <col min="63" max="63" width="0.8984375" style="28" customWidth="1"/>
    <col min="64" max="64" width="3.69921875" style="28" customWidth="1"/>
    <col min="65" max="65" width="0.8984375" style="28" customWidth="1"/>
    <col min="66" max="66" width="9.69921875" style="28" customWidth="1"/>
    <col min="67" max="68" width="0.8984375" style="28" customWidth="1"/>
    <col min="69" max="69" width="9.69921875" style="28" customWidth="1"/>
    <col min="70" max="70" width="0.8984375" style="28" customWidth="1"/>
    <col min="71" max="71" width="1.69921875" style="28" customWidth="1"/>
    <col min="72" max="16384" width="6.69921875" style="28"/>
  </cols>
  <sheetData>
    <row r="1" spans="1:7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2"/>
      <c r="V1" s="32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2"/>
      <c r="BF1" s="32"/>
    </row>
    <row r="5" spans="1:71" ht="21">
      <c r="D5" s="33"/>
      <c r="H5" s="34"/>
      <c r="AR5" s="34"/>
    </row>
    <row r="6" spans="1:71" ht="15" customHeight="1">
      <c r="D6" s="33"/>
      <c r="E6" s="35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7"/>
      <c r="AO6" s="35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7"/>
    </row>
    <row r="7" spans="1:71" ht="15" customHeight="1">
      <c r="D7" s="33"/>
      <c r="E7" s="38"/>
      <c r="F7" s="473" t="s">
        <v>12</v>
      </c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73"/>
      <c r="R7" s="473"/>
      <c r="S7" s="473"/>
      <c r="T7" s="473"/>
      <c r="U7" s="473"/>
      <c r="V7" s="473"/>
      <c r="W7" s="473"/>
      <c r="X7" s="473"/>
      <c r="Y7" s="473"/>
      <c r="Z7" s="473"/>
      <c r="AA7" s="473"/>
      <c r="AB7" s="473"/>
      <c r="AC7" s="473"/>
      <c r="AD7" s="473"/>
      <c r="AE7" s="473"/>
      <c r="AF7" s="473"/>
      <c r="AG7" s="473"/>
      <c r="AI7" s="39"/>
      <c r="AO7" s="38"/>
      <c r="AP7" s="473" t="s">
        <v>12</v>
      </c>
      <c r="AQ7" s="473"/>
      <c r="AR7" s="473"/>
      <c r="AS7" s="473"/>
      <c r="AT7" s="473"/>
      <c r="AU7" s="473"/>
      <c r="AV7" s="473"/>
      <c r="AW7" s="473"/>
      <c r="AX7" s="473"/>
      <c r="AY7" s="473"/>
      <c r="AZ7" s="473"/>
      <c r="BA7" s="473"/>
      <c r="BB7" s="473"/>
      <c r="BC7" s="473"/>
      <c r="BD7" s="473"/>
      <c r="BE7" s="473"/>
      <c r="BF7" s="473"/>
      <c r="BG7" s="473"/>
      <c r="BH7" s="473"/>
      <c r="BI7" s="473"/>
      <c r="BJ7" s="473"/>
      <c r="BK7" s="473"/>
      <c r="BL7" s="473"/>
      <c r="BM7" s="473"/>
      <c r="BN7" s="473"/>
      <c r="BO7" s="473"/>
      <c r="BP7" s="473"/>
      <c r="BQ7" s="473"/>
      <c r="BS7" s="39"/>
    </row>
    <row r="8" spans="1:71" ht="15" customHeight="1">
      <c r="D8" s="33"/>
      <c r="E8" s="38"/>
      <c r="F8" s="473"/>
      <c r="G8" s="473"/>
      <c r="H8" s="473"/>
      <c r="I8" s="473"/>
      <c r="J8" s="473"/>
      <c r="K8" s="473"/>
      <c r="L8" s="473"/>
      <c r="M8" s="473"/>
      <c r="N8" s="473"/>
      <c r="O8" s="473"/>
      <c r="P8" s="473"/>
      <c r="Q8" s="473"/>
      <c r="R8" s="473"/>
      <c r="S8" s="473"/>
      <c r="T8" s="473"/>
      <c r="U8" s="473"/>
      <c r="V8" s="473"/>
      <c r="W8" s="473"/>
      <c r="X8" s="473"/>
      <c r="Y8" s="473"/>
      <c r="Z8" s="473"/>
      <c r="AA8" s="473"/>
      <c r="AB8" s="473"/>
      <c r="AC8" s="473"/>
      <c r="AD8" s="473"/>
      <c r="AE8" s="473"/>
      <c r="AF8" s="473"/>
      <c r="AG8" s="473"/>
      <c r="AI8" s="39"/>
      <c r="AO8" s="38"/>
      <c r="AP8" s="473"/>
      <c r="AQ8" s="473"/>
      <c r="AR8" s="473"/>
      <c r="AS8" s="473"/>
      <c r="AT8" s="473"/>
      <c r="AU8" s="473"/>
      <c r="AV8" s="473"/>
      <c r="AW8" s="473"/>
      <c r="AX8" s="473"/>
      <c r="AY8" s="473"/>
      <c r="AZ8" s="473"/>
      <c r="BA8" s="473"/>
      <c r="BB8" s="473"/>
      <c r="BC8" s="473"/>
      <c r="BD8" s="473"/>
      <c r="BE8" s="473"/>
      <c r="BF8" s="473"/>
      <c r="BG8" s="473"/>
      <c r="BH8" s="473"/>
      <c r="BI8" s="473"/>
      <c r="BJ8" s="473"/>
      <c r="BK8" s="473"/>
      <c r="BL8" s="473"/>
      <c r="BM8" s="473"/>
      <c r="BN8" s="473"/>
      <c r="BO8" s="473"/>
      <c r="BP8" s="473"/>
      <c r="BQ8" s="473"/>
      <c r="BS8" s="39"/>
    </row>
    <row r="9" spans="1:71" ht="9.75" customHeight="1">
      <c r="D9" s="33"/>
      <c r="E9" s="38"/>
      <c r="AI9" s="39"/>
      <c r="AO9" s="38"/>
      <c r="BS9" s="39"/>
    </row>
    <row r="10" spans="1:71" ht="7.5" customHeight="1">
      <c r="D10" s="33"/>
      <c r="E10" s="38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I10" s="39"/>
      <c r="AO10" s="38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S10" s="39"/>
    </row>
    <row r="11" spans="1:71" ht="15" customHeight="1">
      <c r="D11" s="33"/>
      <c r="E11" s="38"/>
      <c r="H11" s="41" t="s">
        <v>13</v>
      </c>
      <c r="I11" s="42"/>
      <c r="K11" s="474" t="e">
        <f>#REF!</f>
        <v>#REF!</v>
      </c>
      <c r="L11" s="474"/>
      <c r="M11" s="474"/>
      <c r="N11" s="474"/>
      <c r="O11" s="474"/>
      <c r="P11" s="474"/>
      <c r="Q11" s="474"/>
      <c r="R11" s="474"/>
      <c r="S11" s="474"/>
      <c r="T11" s="474"/>
      <c r="U11" s="474"/>
      <c r="V11" s="474"/>
      <c r="W11" s="474"/>
      <c r="X11" s="474"/>
      <c r="Y11" s="474"/>
      <c r="Z11" s="474"/>
      <c r="AA11" s="474"/>
      <c r="AB11" s="474"/>
      <c r="AC11" s="474"/>
      <c r="AD11" s="474"/>
      <c r="AE11" s="474"/>
      <c r="AF11" s="474"/>
      <c r="AG11" s="474"/>
      <c r="AI11" s="39"/>
      <c r="AO11" s="38"/>
      <c r="AR11" s="41" t="s">
        <v>13</v>
      </c>
      <c r="AS11" s="42"/>
      <c r="AU11" s="474" t="e">
        <f>#REF!</f>
        <v>#REF!</v>
      </c>
      <c r="AV11" s="474"/>
      <c r="AW11" s="474"/>
      <c r="AX11" s="474"/>
      <c r="AY11" s="474"/>
      <c r="AZ11" s="474"/>
      <c r="BA11" s="474"/>
      <c r="BB11" s="474"/>
      <c r="BC11" s="474"/>
      <c r="BD11" s="474"/>
      <c r="BE11" s="474"/>
      <c r="BF11" s="474"/>
      <c r="BG11" s="474"/>
      <c r="BH11" s="474"/>
      <c r="BI11" s="474"/>
      <c r="BJ11" s="474"/>
      <c r="BK11" s="474"/>
      <c r="BL11" s="474"/>
      <c r="BM11" s="474"/>
      <c r="BN11" s="474"/>
      <c r="BO11" s="474"/>
      <c r="BP11" s="474"/>
      <c r="BQ11" s="474"/>
      <c r="BS11" s="39"/>
    </row>
    <row r="12" spans="1:71" ht="15" customHeight="1">
      <c r="D12" s="33"/>
      <c r="E12" s="38"/>
      <c r="G12" s="36"/>
      <c r="H12" s="43"/>
      <c r="I12" s="44"/>
      <c r="J12" s="36"/>
      <c r="K12" s="45"/>
      <c r="AI12" s="39"/>
      <c r="AO12" s="38"/>
      <c r="AQ12" s="36"/>
      <c r="AR12" s="43"/>
      <c r="AS12" s="44"/>
      <c r="AT12" s="36"/>
      <c r="AU12" s="45"/>
      <c r="BS12" s="39"/>
    </row>
    <row r="13" spans="1:71" ht="15" customHeight="1">
      <c r="D13" s="33"/>
      <c r="E13" s="38"/>
      <c r="H13" s="41" t="s">
        <v>14</v>
      </c>
      <c r="I13" s="42"/>
      <c r="K13" s="474" t="e">
        <f>#REF!</f>
        <v>#REF!</v>
      </c>
      <c r="L13" s="474"/>
      <c r="M13" s="474"/>
      <c r="N13" s="474"/>
      <c r="O13" s="474"/>
      <c r="P13" s="474"/>
      <c r="Q13" s="474"/>
      <c r="R13" s="474"/>
      <c r="S13" s="474"/>
      <c r="T13" s="474"/>
      <c r="U13" s="474"/>
      <c r="V13" s="474"/>
      <c r="W13" s="474"/>
      <c r="X13" s="474"/>
      <c r="Y13" s="474"/>
      <c r="Z13" s="474"/>
      <c r="AA13" s="474"/>
      <c r="AB13" s="474"/>
      <c r="AC13" s="474"/>
      <c r="AD13" s="474"/>
      <c r="AE13" s="474"/>
      <c r="AF13" s="474"/>
      <c r="AG13" s="474"/>
      <c r="AI13" s="39"/>
      <c r="AO13" s="38"/>
      <c r="AR13" s="41" t="s">
        <v>14</v>
      </c>
      <c r="AS13" s="42"/>
      <c r="AU13" s="474" t="e">
        <f>#REF!</f>
        <v>#REF!</v>
      </c>
      <c r="AV13" s="474"/>
      <c r="AW13" s="474"/>
      <c r="AX13" s="474"/>
      <c r="AY13" s="474"/>
      <c r="AZ13" s="474"/>
      <c r="BA13" s="474"/>
      <c r="BB13" s="474"/>
      <c r="BC13" s="474"/>
      <c r="BD13" s="474"/>
      <c r="BE13" s="474"/>
      <c r="BF13" s="474"/>
      <c r="BG13" s="474"/>
      <c r="BH13" s="474"/>
      <c r="BI13" s="474"/>
      <c r="BJ13" s="474"/>
      <c r="BK13" s="474"/>
      <c r="BL13" s="474"/>
      <c r="BM13" s="474"/>
      <c r="BN13" s="474"/>
      <c r="BO13" s="474"/>
      <c r="BP13" s="474"/>
      <c r="BQ13" s="474"/>
      <c r="BS13" s="39"/>
    </row>
    <row r="14" spans="1:71" ht="15" customHeight="1">
      <c r="D14" s="33"/>
      <c r="E14" s="38"/>
      <c r="G14" s="36"/>
      <c r="H14" s="43"/>
      <c r="I14" s="44"/>
      <c r="J14" s="36"/>
      <c r="K14" s="45"/>
      <c r="AI14" s="39"/>
      <c r="AO14" s="38"/>
      <c r="AQ14" s="36"/>
      <c r="AR14" s="43"/>
      <c r="AS14" s="44"/>
      <c r="AT14" s="36"/>
      <c r="AU14" s="45"/>
      <c r="BS14" s="39"/>
    </row>
    <row r="15" spans="1:71" ht="15" customHeight="1">
      <c r="D15" s="33"/>
      <c r="E15" s="38"/>
      <c r="H15" s="41" t="s">
        <v>15</v>
      </c>
      <c r="I15" s="42"/>
      <c r="K15" s="475" t="e">
        <f>#REF!</f>
        <v>#REF!</v>
      </c>
      <c r="L15" s="476"/>
      <c r="M15" s="476"/>
      <c r="N15" s="476"/>
      <c r="O15" s="476"/>
      <c r="P15" s="476"/>
      <c r="Q15" s="476"/>
      <c r="R15" s="476"/>
      <c r="S15" s="476"/>
      <c r="T15" s="476"/>
      <c r="U15" s="476"/>
      <c r="V15" s="476"/>
      <c r="W15" s="476"/>
      <c r="X15" s="476"/>
      <c r="Y15" s="476"/>
      <c r="Z15" s="476"/>
      <c r="AA15" s="476"/>
      <c r="AB15" s="476"/>
      <c r="AC15" s="476"/>
      <c r="AD15" s="476"/>
      <c r="AE15" s="476"/>
      <c r="AF15" s="476"/>
      <c r="AG15" s="476"/>
      <c r="AI15" s="39"/>
      <c r="AO15" s="38"/>
      <c r="AR15" s="41" t="s">
        <v>15</v>
      </c>
      <c r="AS15" s="42"/>
      <c r="AU15" s="475" t="e">
        <f>#REF!</f>
        <v>#REF!</v>
      </c>
      <c r="AV15" s="476"/>
      <c r="AW15" s="476"/>
      <c r="AX15" s="476"/>
      <c r="AY15" s="476"/>
      <c r="AZ15" s="476"/>
      <c r="BA15" s="476"/>
      <c r="BB15" s="476"/>
      <c r="BC15" s="476"/>
      <c r="BD15" s="476"/>
      <c r="BE15" s="476"/>
      <c r="BF15" s="476"/>
      <c r="BG15" s="476"/>
      <c r="BH15" s="476"/>
      <c r="BI15" s="476"/>
      <c r="BJ15" s="476"/>
      <c r="BK15" s="476"/>
      <c r="BL15" s="476"/>
      <c r="BM15" s="476"/>
      <c r="BN15" s="476"/>
      <c r="BO15" s="476"/>
      <c r="BP15" s="476"/>
      <c r="BQ15" s="476"/>
      <c r="BS15" s="39"/>
    </row>
    <row r="16" spans="1:71" ht="15" customHeight="1">
      <c r="D16" s="33"/>
      <c r="E16" s="38"/>
      <c r="G16" s="36"/>
      <c r="H16" s="43"/>
      <c r="I16" s="44"/>
      <c r="J16" s="36"/>
      <c r="K16" s="45"/>
      <c r="AI16" s="39"/>
      <c r="AO16" s="38"/>
      <c r="AQ16" s="36"/>
      <c r="AR16" s="43"/>
      <c r="AS16" s="44"/>
      <c r="AT16" s="36"/>
      <c r="AU16" s="45"/>
      <c r="BS16" s="39"/>
    </row>
    <row r="17" spans="4:71" ht="15" customHeight="1">
      <c r="D17" s="33"/>
      <c r="E17" s="38"/>
      <c r="H17" s="41" t="s">
        <v>1</v>
      </c>
      <c r="I17" s="42"/>
      <c r="J17" s="46"/>
      <c r="K17" s="477">
        <f>ROUNDDOWN(Z51,-3)</f>
        <v>0</v>
      </c>
      <c r="L17" s="477"/>
      <c r="M17" s="477"/>
      <c r="N17" s="477"/>
      <c r="O17" s="477"/>
      <c r="P17" s="477"/>
      <c r="Q17" s="477"/>
      <c r="R17" s="477"/>
      <c r="S17" s="477"/>
      <c r="T17" s="477"/>
      <c r="U17" s="477"/>
      <c r="V17" s="477"/>
      <c r="W17" s="477"/>
      <c r="X17" s="477"/>
      <c r="Y17" s="477"/>
      <c r="Z17" s="477"/>
      <c r="AA17" s="477"/>
      <c r="AB17" s="477"/>
      <c r="AC17" s="477"/>
      <c r="AD17" s="477"/>
      <c r="AE17" s="477"/>
      <c r="AF17" s="477"/>
      <c r="AG17" s="477"/>
      <c r="AI17" s="39"/>
      <c r="AO17" s="38"/>
      <c r="AR17" s="41" t="s">
        <v>1</v>
      </c>
      <c r="AS17" s="42"/>
      <c r="AT17" s="46"/>
      <c r="AU17" s="477" t="e">
        <f>ROUNDDOWN(BJ50,-3)</f>
        <v>#REF!</v>
      </c>
      <c r="AV17" s="477"/>
      <c r="AW17" s="477"/>
      <c r="AX17" s="477"/>
      <c r="AY17" s="477"/>
      <c r="AZ17" s="477"/>
      <c r="BA17" s="477"/>
      <c r="BB17" s="477"/>
      <c r="BC17" s="477"/>
      <c r="BD17" s="477"/>
      <c r="BE17" s="477"/>
      <c r="BF17" s="477"/>
      <c r="BG17" s="477"/>
      <c r="BH17" s="477"/>
      <c r="BI17" s="477"/>
      <c r="BJ17" s="477"/>
      <c r="BK17" s="477"/>
      <c r="BL17" s="477"/>
      <c r="BM17" s="477"/>
      <c r="BN17" s="477"/>
      <c r="BO17" s="477"/>
      <c r="BP17" s="477"/>
      <c r="BQ17" s="477"/>
      <c r="BS17" s="39"/>
    </row>
    <row r="18" spans="4:71" ht="8.25" customHeight="1">
      <c r="D18" s="33"/>
      <c r="E18" s="38"/>
      <c r="G18" s="36"/>
      <c r="H18" s="44"/>
      <c r="I18" s="44"/>
      <c r="J18" s="47"/>
      <c r="K18" s="48"/>
      <c r="L18" s="48"/>
      <c r="AI18" s="39"/>
      <c r="AO18" s="38"/>
      <c r="AQ18" s="36"/>
      <c r="AR18" s="44"/>
      <c r="AS18" s="44"/>
      <c r="AT18" s="47"/>
      <c r="AU18" s="48"/>
      <c r="AV18" s="48"/>
      <c r="BS18" s="39"/>
    </row>
    <row r="19" spans="4:71" ht="8.25" customHeight="1">
      <c r="D19" s="33"/>
      <c r="E19" s="38"/>
      <c r="AI19" s="39"/>
      <c r="AO19" s="38"/>
      <c r="BS19" s="39"/>
    </row>
    <row r="20" spans="4:71" ht="15" customHeight="1">
      <c r="D20" s="33"/>
      <c r="E20" s="38"/>
      <c r="F20" s="468" t="s">
        <v>10</v>
      </c>
      <c r="G20" s="468" t="s">
        <v>31</v>
      </c>
      <c r="H20" s="468"/>
      <c r="I20" s="468"/>
      <c r="J20" s="470" t="s">
        <v>28</v>
      </c>
      <c r="K20" s="471"/>
      <c r="L20" s="471"/>
      <c r="M20" s="471"/>
      <c r="N20" s="470" t="s">
        <v>564</v>
      </c>
      <c r="O20" s="471"/>
      <c r="P20" s="471"/>
      <c r="Q20" s="471"/>
      <c r="R20" s="471"/>
      <c r="S20" s="49"/>
      <c r="T20" s="2"/>
      <c r="U20" s="468" t="s">
        <v>10</v>
      </c>
      <c r="V20" s="468" t="s">
        <v>31</v>
      </c>
      <c r="W20" s="468"/>
      <c r="X20" s="468"/>
      <c r="Y20" s="470" t="s">
        <v>28</v>
      </c>
      <c r="Z20" s="471"/>
      <c r="AA20" s="471"/>
      <c r="AB20" s="471"/>
      <c r="AC20" s="470" t="s">
        <v>564</v>
      </c>
      <c r="AD20" s="471"/>
      <c r="AE20" s="471"/>
      <c r="AF20" s="471"/>
      <c r="AG20" s="471"/>
      <c r="AH20" s="50"/>
      <c r="AI20" s="39"/>
      <c r="AO20" s="38"/>
      <c r="AP20" s="468" t="s">
        <v>10</v>
      </c>
      <c r="AQ20" s="468" t="s">
        <v>31</v>
      </c>
      <c r="AR20" s="468"/>
      <c r="AS20" s="468"/>
      <c r="AT20" s="470" t="s">
        <v>28</v>
      </c>
      <c r="AU20" s="471"/>
      <c r="AV20" s="471"/>
      <c r="AW20" s="471"/>
      <c r="AX20" s="470" t="s">
        <v>29</v>
      </c>
      <c r="AY20" s="471"/>
      <c r="AZ20" s="472"/>
      <c r="BA20" s="229"/>
      <c r="BB20" s="229" t="s">
        <v>9</v>
      </c>
      <c r="BC20" s="49"/>
      <c r="BD20" s="2"/>
      <c r="BE20" s="468" t="s">
        <v>10</v>
      </c>
      <c r="BF20" s="468" t="s">
        <v>31</v>
      </c>
      <c r="BG20" s="468"/>
      <c r="BH20" s="468"/>
      <c r="BI20" s="470" t="s">
        <v>28</v>
      </c>
      <c r="BJ20" s="471"/>
      <c r="BK20" s="471"/>
      <c r="BL20" s="471"/>
      <c r="BM20" s="470" t="s">
        <v>29</v>
      </c>
      <c r="BN20" s="471"/>
      <c r="BO20" s="472"/>
      <c r="BP20" s="229"/>
      <c r="BQ20" s="229" t="s">
        <v>9</v>
      </c>
      <c r="BR20" s="50"/>
      <c r="BS20" s="39"/>
    </row>
    <row r="21" spans="4:71" ht="15" customHeight="1">
      <c r="D21" s="33"/>
      <c r="E21" s="38"/>
      <c r="F21" s="469"/>
      <c r="G21" s="469"/>
      <c r="H21" s="469"/>
      <c r="I21" s="469"/>
      <c r="J21" s="51"/>
      <c r="K21" s="52" t="s">
        <v>32</v>
      </c>
      <c r="L21" s="51"/>
      <c r="M21" s="53" t="s">
        <v>11</v>
      </c>
      <c r="N21" s="53"/>
      <c r="O21" s="52"/>
      <c r="P21" s="52"/>
      <c r="Q21" s="52"/>
      <c r="R21" s="52"/>
      <c r="S21" s="54"/>
      <c r="T21" s="2"/>
      <c r="U21" s="469"/>
      <c r="V21" s="469"/>
      <c r="W21" s="469"/>
      <c r="X21" s="469"/>
      <c r="Y21" s="51"/>
      <c r="Z21" s="52" t="s">
        <v>32</v>
      </c>
      <c r="AA21" s="51"/>
      <c r="AB21" s="53" t="s">
        <v>11</v>
      </c>
      <c r="AC21" s="53"/>
      <c r="AD21" s="52"/>
      <c r="AE21" s="52"/>
      <c r="AF21" s="52"/>
      <c r="AG21" s="52"/>
      <c r="AH21" s="55"/>
      <c r="AI21" s="39"/>
      <c r="AO21" s="38"/>
      <c r="AP21" s="469"/>
      <c r="AQ21" s="469"/>
      <c r="AR21" s="469"/>
      <c r="AS21" s="469"/>
      <c r="AT21" s="51"/>
      <c r="AU21" s="52" t="s">
        <v>32</v>
      </c>
      <c r="AV21" s="51"/>
      <c r="AW21" s="53" t="s">
        <v>11</v>
      </c>
      <c r="AX21" s="53"/>
      <c r="AY21" s="52" t="s">
        <v>32</v>
      </c>
      <c r="AZ21" s="54"/>
      <c r="BA21" s="52"/>
      <c r="BB21" s="52" t="s">
        <v>32</v>
      </c>
      <c r="BC21" s="54"/>
      <c r="BD21" s="2"/>
      <c r="BE21" s="469"/>
      <c r="BF21" s="469"/>
      <c r="BG21" s="469"/>
      <c r="BH21" s="469"/>
      <c r="BI21" s="51"/>
      <c r="BJ21" s="52" t="s">
        <v>32</v>
      </c>
      <c r="BK21" s="51"/>
      <c r="BL21" s="53" t="s">
        <v>11</v>
      </c>
      <c r="BM21" s="53"/>
      <c r="BN21" s="52" t="s">
        <v>32</v>
      </c>
      <c r="BO21" s="54"/>
      <c r="BP21" s="52"/>
      <c r="BQ21" s="52" t="s">
        <v>32</v>
      </c>
      <c r="BR21" s="55"/>
      <c r="BS21" s="39"/>
    </row>
    <row r="22" spans="4:71" ht="12" customHeight="1">
      <c r="D22" s="33"/>
      <c r="E22" s="38"/>
      <c r="F22" s="199"/>
      <c r="G22" s="53"/>
      <c r="H22" s="226"/>
      <c r="I22" s="56"/>
      <c r="J22" s="226"/>
      <c r="K22" s="200"/>
      <c r="L22" s="57"/>
      <c r="M22" s="201"/>
      <c r="N22" s="58"/>
      <c r="O22" s="212"/>
      <c r="P22" s="226"/>
      <c r="Q22" s="226"/>
      <c r="R22" s="231"/>
      <c r="S22" s="59"/>
      <c r="T22" s="218"/>
      <c r="U22" s="202"/>
      <c r="V22" s="220"/>
      <c r="W22" s="226"/>
      <c r="X22" s="56"/>
      <c r="Y22" s="226"/>
      <c r="Z22" s="200"/>
      <c r="AA22" s="57"/>
      <c r="AB22" s="201"/>
      <c r="AC22" s="58"/>
      <c r="AD22" s="212"/>
      <c r="AE22" s="226"/>
      <c r="AF22" s="226"/>
      <c r="AG22" s="224"/>
      <c r="AH22" s="60"/>
      <c r="AI22" s="39"/>
      <c r="AO22" s="38"/>
      <c r="AP22" s="452" t="e">
        <f>'内訳書(受変電設備)'!#REF!</f>
        <v>#REF!</v>
      </c>
      <c r="AQ22" s="53"/>
      <c r="AR22" s="463" t="e">
        <f>'内訳書(受変電設備)'!#REF!</f>
        <v>#REF!</v>
      </c>
      <c r="AS22" s="56"/>
      <c r="AT22" s="226"/>
      <c r="AU22" s="434" t="e">
        <f>'内訳書(受変電設備)'!#REF!</f>
        <v>#REF!</v>
      </c>
      <c r="AV22" s="57"/>
      <c r="AW22" s="432"/>
      <c r="AX22" s="58"/>
      <c r="AY22" s="436" t="e">
        <f>'内訳書(受変電設備)'!#REF!</f>
        <v>#REF!</v>
      </c>
      <c r="AZ22" s="59"/>
      <c r="BA22" s="226"/>
      <c r="BB22" s="462" t="e">
        <f>'内訳書(受変電設備)'!#REF!</f>
        <v>#REF!</v>
      </c>
      <c r="BC22" s="59"/>
      <c r="BD22" s="218"/>
      <c r="BE22" s="452" t="e">
        <f>'内訳書(受変電設備)'!#REF!</f>
        <v>#REF!</v>
      </c>
      <c r="BF22" s="220"/>
      <c r="BG22" s="463" t="e">
        <f>'内訳書(受変電設備)'!#REF!</f>
        <v>#REF!</v>
      </c>
      <c r="BH22" s="56"/>
      <c r="BI22" s="226"/>
      <c r="BJ22" s="434" t="e">
        <f>'内訳書(受変電設備)'!#REF!</f>
        <v>#REF!</v>
      </c>
      <c r="BK22" s="57"/>
      <c r="BL22" s="432"/>
      <c r="BM22" s="58"/>
      <c r="BN22" s="436" t="e">
        <f>'内訳書(受変電設備)'!#REF!</f>
        <v>#REF!</v>
      </c>
      <c r="BO22" s="59"/>
      <c r="BP22" s="226"/>
      <c r="BQ22" s="466" t="e">
        <f>'内訳書(受変電設備)'!#REF!</f>
        <v>#REF!</v>
      </c>
      <c r="BR22" s="60"/>
      <c r="BS22" s="39"/>
    </row>
    <row r="23" spans="4:71" ht="12" customHeight="1">
      <c r="D23" s="33"/>
      <c r="E23" s="38"/>
      <c r="F23" s="232" t="s">
        <v>38</v>
      </c>
      <c r="G23" s="61"/>
      <c r="H23" s="205" t="s">
        <v>577</v>
      </c>
      <c r="I23" s="62"/>
      <c r="J23" s="219"/>
      <c r="K23" s="203"/>
      <c r="L23" s="63"/>
      <c r="M23" s="204"/>
      <c r="N23" s="64"/>
      <c r="O23" s="213"/>
      <c r="P23" s="65"/>
      <c r="Q23" s="65"/>
      <c r="R23" s="230"/>
      <c r="S23" s="66"/>
      <c r="T23" s="218"/>
      <c r="U23" s="207"/>
      <c r="V23" s="222"/>
      <c r="W23" s="219"/>
      <c r="X23" s="62"/>
      <c r="Y23" s="219"/>
      <c r="Z23" s="203"/>
      <c r="AA23" s="63"/>
      <c r="AB23" s="204"/>
      <c r="AC23" s="64"/>
      <c r="AD23" s="213"/>
      <c r="AE23" s="65"/>
      <c r="AF23" s="65"/>
      <c r="AG23" s="225"/>
      <c r="AH23" s="67"/>
      <c r="AI23" s="39"/>
      <c r="AO23" s="38"/>
      <c r="AP23" s="460"/>
      <c r="AQ23" s="61"/>
      <c r="AR23" s="454"/>
      <c r="AS23" s="62"/>
      <c r="AT23" s="219"/>
      <c r="AU23" s="435"/>
      <c r="AV23" s="63"/>
      <c r="AW23" s="433"/>
      <c r="AX23" s="64"/>
      <c r="AY23" s="437"/>
      <c r="AZ23" s="68"/>
      <c r="BA23" s="65"/>
      <c r="BB23" s="431"/>
      <c r="BC23" s="66"/>
      <c r="BD23" s="218"/>
      <c r="BE23" s="460"/>
      <c r="BF23" s="222"/>
      <c r="BG23" s="454"/>
      <c r="BH23" s="62"/>
      <c r="BI23" s="219"/>
      <c r="BJ23" s="435"/>
      <c r="BK23" s="63"/>
      <c r="BL23" s="433"/>
      <c r="BM23" s="64"/>
      <c r="BN23" s="437"/>
      <c r="BO23" s="68"/>
      <c r="BP23" s="65"/>
      <c r="BQ23" s="467"/>
      <c r="BR23" s="67"/>
      <c r="BS23" s="39"/>
    </row>
    <row r="24" spans="4:71" ht="12" customHeight="1">
      <c r="D24" s="33"/>
      <c r="E24" s="38"/>
      <c r="F24" s="199"/>
      <c r="G24" s="53"/>
      <c r="H24" s="226"/>
      <c r="I24" s="56"/>
      <c r="J24" s="226"/>
      <c r="K24" s="200"/>
      <c r="L24" s="57"/>
      <c r="M24" s="201"/>
      <c r="N24" s="58"/>
      <c r="O24" s="212"/>
      <c r="P24" s="226"/>
      <c r="Q24" s="226"/>
      <c r="R24" s="231"/>
      <c r="S24" s="59"/>
      <c r="T24" s="218"/>
      <c r="U24" s="216"/>
      <c r="V24" s="220"/>
      <c r="W24" s="226"/>
      <c r="X24" s="56"/>
      <c r="Y24" s="226"/>
      <c r="Z24" s="200"/>
      <c r="AA24" s="57"/>
      <c r="AB24" s="201"/>
      <c r="AC24" s="58"/>
      <c r="AD24" s="212"/>
      <c r="AE24" s="226"/>
      <c r="AF24" s="226"/>
      <c r="AG24" s="224"/>
      <c r="AH24" s="60"/>
      <c r="AI24" s="39"/>
      <c r="AO24" s="38"/>
      <c r="AP24" s="452" t="e">
        <f>'内訳書(受変電設備)'!#REF!</f>
        <v>#REF!</v>
      </c>
      <c r="AQ24" s="53"/>
      <c r="AR24" s="463" t="e">
        <f>#REF!</f>
        <v>#REF!</v>
      </c>
      <c r="AS24" s="56"/>
      <c r="AT24" s="226"/>
      <c r="AU24" s="434" t="e">
        <f>'内訳書(受変電設備)'!#REF!</f>
        <v>#REF!</v>
      </c>
      <c r="AV24" s="57"/>
      <c r="AW24" s="432"/>
      <c r="AX24" s="58"/>
      <c r="AY24" s="436" t="e">
        <f>'内訳書(受変電設備)'!#REF!</f>
        <v>#REF!</v>
      </c>
      <c r="AZ24" s="59"/>
      <c r="BA24" s="226"/>
      <c r="BB24" s="462" t="e">
        <f>'内訳書(受変電設備)'!#REF!</f>
        <v>#REF!</v>
      </c>
      <c r="BC24" s="59"/>
      <c r="BD24" s="218"/>
      <c r="BE24" s="452" t="e">
        <f>'内訳書(受変電設備)'!#REF!</f>
        <v>#REF!</v>
      </c>
      <c r="BF24" s="220"/>
      <c r="BG24" s="463" t="e">
        <f>'内訳書(受変電設備)'!#REF!</f>
        <v>#REF!</v>
      </c>
      <c r="BH24" s="56"/>
      <c r="BI24" s="226"/>
      <c r="BJ24" s="434" t="e">
        <f>'内訳書(受変電設備)'!#REF!</f>
        <v>#REF!</v>
      </c>
      <c r="BK24" s="57"/>
      <c r="BL24" s="432"/>
      <c r="BM24" s="58"/>
      <c r="BN24" s="436" t="e">
        <f>'内訳書(受変電設備)'!#REF!</f>
        <v>#REF!</v>
      </c>
      <c r="BO24" s="59"/>
      <c r="BP24" s="226"/>
      <c r="BQ24" s="466" t="e">
        <f>'内訳書(受変電設備)'!#REF!</f>
        <v>#REF!</v>
      </c>
      <c r="BR24" s="60"/>
      <c r="BS24" s="39"/>
    </row>
    <row r="25" spans="4:71" ht="12" customHeight="1">
      <c r="D25" s="33"/>
      <c r="E25" s="38"/>
      <c r="F25" s="207"/>
      <c r="G25" s="61"/>
      <c r="H25" s="219"/>
      <c r="I25" s="62"/>
      <c r="J25" s="219"/>
      <c r="K25" s="203"/>
      <c r="L25" s="63"/>
      <c r="M25" s="204"/>
      <c r="N25" s="64"/>
      <c r="O25" s="213"/>
      <c r="P25" s="65"/>
      <c r="Q25" s="65"/>
      <c r="R25" s="230"/>
      <c r="S25" s="66"/>
      <c r="T25" s="218"/>
      <c r="U25" s="207"/>
      <c r="V25" s="222"/>
      <c r="W25" s="219"/>
      <c r="X25" s="62"/>
      <c r="Y25" s="219"/>
      <c r="Z25" s="203"/>
      <c r="AA25" s="63"/>
      <c r="AB25" s="204"/>
      <c r="AC25" s="64"/>
      <c r="AD25" s="213"/>
      <c r="AE25" s="65"/>
      <c r="AF25" s="65"/>
      <c r="AG25" s="225"/>
      <c r="AH25" s="67"/>
      <c r="AI25" s="39"/>
      <c r="AO25" s="38"/>
      <c r="AP25" s="460"/>
      <c r="AQ25" s="61"/>
      <c r="AR25" s="454"/>
      <c r="AS25" s="62"/>
      <c r="AT25" s="219"/>
      <c r="AU25" s="435"/>
      <c r="AV25" s="63"/>
      <c r="AW25" s="433"/>
      <c r="AX25" s="64"/>
      <c r="AY25" s="437"/>
      <c r="AZ25" s="68"/>
      <c r="BA25" s="65"/>
      <c r="BB25" s="431"/>
      <c r="BC25" s="66"/>
      <c r="BD25" s="218"/>
      <c r="BE25" s="460"/>
      <c r="BF25" s="222"/>
      <c r="BG25" s="454"/>
      <c r="BH25" s="62"/>
      <c r="BI25" s="219"/>
      <c r="BJ25" s="435"/>
      <c r="BK25" s="63"/>
      <c r="BL25" s="433"/>
      <c r="BM25" s="64"/>
      <c r="BN25" s="437"/>
      <c r="BO25" s="68"/>
      <c r="BP25" s="65"/>
      <c r="BQ25" s="467"/>
      <c r="BR25" s="67"/>
      <c r="BS25" s="39"/>
    </row>
    <row r="26" spans="4:71" ht="12" customHeight="1">
      <c r="D26" s="33"/>
      <c r="E26" s="38"/>
      <c r="F26" s="199"/>
      <c r="G26" s="53"/>
      <c r="H26" s="226"/>
      <c r="I26" s="56"/>
      <c r="J26" s="226"/>
      <c r="K26" s="200"/>
      <c r="L26" s="57"/>
      <c r="M26" s="201"/>
      <c r="N26" s="58"/>
      <c r="O26" s="212"/>
      <c r="P26" s="226"/>
      <c r="Q26" s="226"/>
      <c r="R26" s="231"/>
      <c r="S26" s="59"/>
      <c r="T26" s="218"/>
      <c r="U26" s="216"/>
      <c r="V26" s="220"/>
      <c r="W26" s="226"/>
      <c r="X26" s="56"/>
      <c r="Y26" s="226"/>
      <c r="Z26" s="200"/>
      <c r="AA26" s="57"/>
      <c r="AB26" s="201"/>
      <c r="AC26" s="58"/>
      <c r="AD26" s="212"/>
      <c r="AE26" s="226"/>
      <c r="AF26" s="226"/>
      <c r="AG26" s="224"/>
      <c r="AH26" s="60"/>
      <c r="AI26" s="39"/>
      <c r="AO26" s="38"/>
      <c r="AP26" s="452" t="e">
        <f>'内訳書(受変電設備)'!#REF!</f>
        <v>#REF!</v>
      </c>
      <c r="AQ26" s="53"/>
      <c r="AR26" s="463" t="e">
        <f>'内訳書(受変電設備)'!#REF!</f>
        <v>#REF!</v>
      </c>
      <c r="AS26" s="56"/>
      <c r="AT26" s="226"/>
      <c r="AU26" s="434" t="e">
        <f>'内訳書(受変電設備)'!#REF!</f>
        <v>#REF!</v>
      </c>
      <c r="AV26" s="57"/>
      <c r="AW26" s="432"/>
      <c r="AX26" s="58"/>
      <c r="AY26" s="436" t="e">
        <f>'内訳書(受変電設備)'!#REF!</f>
        <v>#REF!</v>
      </c>
      <c r="AZ26" s="59"/>
      <c r="BA26" s="226"/>
      <c r="BB26" s="462" t="e">
        <f>'内訳書(受変電設備)'!#REF!</f>
        <v>#REF!</v>
      </c>
      <c r="BC26" s="59"/>
      <c r="BD26" s="218"/>
      <c r="BE26" s="452" t="e">
        <f>'内訳書(受変電設備)'!#REF!</f>
        <v>#REF!</v>
      </c>
      <c r="BF26" s="220"/>
      <c r="BG26" s="463" t="e">
        <f>'内訳書(受変電設備)'!#REF!</f>
        <v>#REF!</v>
      </c>
      <c r="BH26" s="56"/>
      <c r="BI26" s="226"/>
      <c r="BJ26" s="434" t="e">
        <f>'内訳書(受変電設備)'!#REF!</f>
        <v>#REF!</v>
      </c>
      <c r="BK26" s="57"/>
      <c r="BL26" s="432"/>
      <c r="BM26" s="58"/>
      <c r="BN26" s="436" t="e">
        <f>'内訳書(受変電設備)'!#REF!</f>
        <v>#REF!</v>
      </c>
      <c r="BO26" s="59"/>
      <c r="BP26" s="226"/>
      <c r="BQ26" s="466" t="e">
        <f>'内訳書(受変電設備)'!#REF!</f>
        <v>#REF!</v>
      </c>
      <c r="BR26" s="60"/>
      <c r="BS26" s="39"/>
    </row>
    <row r="27" spans="4:71" ht="12" customHeight="1">
      <c r="D27" s="33"/>
      <c r="E27" s="38"/>
      <c r="F27" s="207"/>
      <c r="G27" s="61"/>
      <c r="H27" s="219"/>
      <c r="I27" s="62"/>
      <c r="J27" s="219"/>
      <c r="K27" s="203"/>
      <c r="L27" s="63"/>
      <c r="M27" s="204"/>
      <c r="N27" s="64"/>
      <c r="O27" s="213"/>
      <c r="P27" s="65"/>
      <c r="Q27" s="65"/>
      <c r="R27" s="230"/>
      <c r="S27" s="66"/>
      <c r="T27" s="218"/>
      <c r="U27" s="207"/>
      <c r="V27" s="222"/>
      <c r="W27" s="219"/>
      <c r="X27" s="62"/>
      <c r="Y27" s="219"/>
      <c r="Z27" s="203"/>
      <c r="AA27" s="63"/>
      <c r="AB27" s="204"/>
      <c r="AC27" s="64"/>
      <c r="AD27" s="213"/>
      <c r="AE27" s="65"/>
      <c r="AF27" s="65"/>
      <c r="AG27" s="225"/>
      <c r="AH27" s="67"/>
      <c r="AI27" s="39"/>
      <c r="AO27" s="38"/>
      <c r="AP27" s="460"/>
      <c r="AQ27" s="61"/>
      <c r="AR27" s="454"/>
      <c r="AS27" s="62"/>
      <c r="AT27" s="219"/>
      <c r="AU27" s="435"/>
      <c r="AV27" s="63"/>
      <c r="AW27" s="433"/>
      <c r="AX27" s="64"/>
      <c r="AY27" s="437"/>
      <c r="AZ27" s="68"/>
      <c r="BA27" s="65"/>
      <c r="BB27" s="431"/>
      <c r="BC27" s="66"/>
      <c r="BD27" s="218"/>
      <c r="BE27" s="460"/>
      <c r="BF27" s="222"/>
      <c r="BG27" s="454"/>
      <c r="BH27" s="62"/>
      <c r="BI27" s="219"/>
      <c r="BJ27" s="435"/>
      <c r="BK27" s="63"/>
      <c r="BL27" s="433"/>
      <c r="BM27" s="64"/>
      <c r="BN27" s="437"/>
      <c r="BO27" s="68"/>
      <c r="BP27" s="65"/>
      <c r="BQ27" s="467"/>
      <c r="BR27" s="67"/>
      <c r="BS27" s="39"/>
    </row>
    <row r="28" spans="4:71" ht="12" customHeight="1">
      <c r="D28" s="33"/>
      <c r="E28" s="38"/>
      <c r="F28" s="199"/>
      <c r="G28" s="53"/>
      <c r="H28" s="226"/>
      <c r="I28" s="56"/>
      <c r="J28" s="226"/>
      <c r="K28" s="200"/>
      <c r="L28" s="57"/>
      <c r="M28" s="201"/>
      <c r="N28" s="58"/>
      <c r="O28" s="212"/>
      <c r="P28" s="226"/>
      <c r="Q28" s="226"/>
      <c r="R28" s="231"/>
      <c r="S28" s="59"/>
      <c r="T28" s="218"/>
      <c r="U28" s="216"/>
      <c r="V28" s="220"/>
      <c r="W28" s="226"/>
      <c r="X28" s="56"/>
      <c r="Y28" s="226"/>
      <c r="Z28" s="200"/>
      <c r="AA28" s="57"/>
      <c r="AB28" s="201"/>
      <c r="AC28" s="58"/>
      <c r="AD28" s="212"/>
      <c r="AE28" s="226"/>
      <c r="AF28" s="226"/>
      <c r="AG28" s="224"/>
      <c r="AH28" s="60"/>
      <c r="AI28" s="39"/>
      <c r="AO28" s="38"/>
      <c r="AP28" s="452" t="e">
        <f>'内訳書(受変電設備)'!#REF!</f>
        <v>#REF!</v>
      </c>
      <c r="AQ28" s="53"/>
      <c r="AR28" s="463" t="e">
        <f>'内訳書(受変電設備)'!#REF!</f>
        <v>#REF!</v>
      </c>
      <c r="AS28" s="56"/>
      <c r="AT28" s="226"/>
      <c r="AU28" s="434" t="e">
        <f>'内訳書(受変電設備)'!#REF!</f>
        <v>#REF!</v>
      </c>
      <c r="AV28" s="57"/>
      <c r="AW28" s="432"/>
      <c r="AX28" s="58"/>
      <c r="AY28" s="436" t="e">
        <f>'内訳書(受変電設備)'!#REF!</f>
        <v>#REF!</v>
      </c>
      <c r="AZ28" s="59"/>
      <c r="BA28" s="226"/>
      <c r="BB28" s="462" t="e">
        <f>'内訳書(受変電設備)'!#REF!</f>
        <v>#REF!</v>
      </c>
      <c r="BC28" s="59"/>
      <c r="BD28" s="218"/>
      <c r="BE28" s="452" t="e">
        <f>'内訳書(受変電設備)'!#REF!</f>
        <v>#REF!</v>
      </c>
      <c r="BF28" s="220"/>
      <c r="BG28" s="463" t="e">
        <f>'内訳書(受変電設備)'!#REF!</f>
        <v>#REF!</v>
      </c>
      <c r="BH28" s="56"/>
      <c r="BI28" s="226"/>
      <c r="BJ28" s="434" t="e">
        <f>'内訳書(受変電設備)'!#REF!</f>
        <v>#REF!</v>
      </c>
      <c r="BK28" s="57"/>
      <c r="BL28" s="432"/>
      <c r="BM28" s="58"/>
      <c r="BN28" s="436" t="e">
        <f>'内訳書(受変電設備)'!#REF!</f>
        <v>#REF!</v>
      </c>
      <c r="BO28" s="59"/>
      <c r="BP28" s="226"/>
      <c r="BQ28" s="466" t="e">
        <f>'内訳書(受変電設備)'!#REF!</f>
        <v>#REF!</v>
      </c>
      <c r="BR28" s="60"/>
      <c r="BS28" s="39"/>
    </row>
    <row r="29" spans="4:71" ht="12" customHeight="1">
      <c r="D29" s="33"/>
      <c r="E29" s="38"/>
      <c r="F29" s="207"/>
      <c r="G29" s="61"/>
      <c r="H29" s="219"/>
      <c r="I29" s="62"/>
      <c r="J29" s="219"/>
      <c r="K29" s="203"/>
      <c r="L29" s="63"/>
      <c r="M29" s="204"/>
      <c r="N29" s="64"/>
      <c r="O29" s="213"/>
      <c r="P29" s="65"/>
      <c r="Q29" s="65"/>
      <c r="R29" s="230"/>
      <c r="S29" s="66"/>
      <c r="T29" s="218"/>
      <c r="U29" s="207"/>
      <c r="V29" s="222"/>
      <c r="W29" s="219"/>
      <c r="X29" s="62"/>
      <c r="Y29" s="219"/>
      <c r="Z29" s="203"/>
      <c r="AA29" s="63"/>
      <c r="AB29" s="204"/>
      <c r="AC29" s="64"/>
      <c r="AD29" s="213"/>
      <c r="AE29" s="65"/>
      <c r="AF29" s="65"/>
      <c r="AG29" s="225"/>
      <c r="AH29" s="67"/>
      <c r="AI29" s="39"/>
      <c r="AO29" s="38"/>
      <c r="AP29" s="460"/>
      <c r="AQ29" s="61"/>
      <c r="AR29" s="454"/>
      <c r="AS29" s="62"/>
      <c r="AT29" s="219"/>
      <c r="AU29" s="435"/>
      <c r="AV29" s="63"/>
      <c r="AW29" s="433"/>
      <c r="AX29" s="64"/>
      <c r="AY29" s="437"/>
      <c r="AZ29" s="68"/>
      <c r="BA29" s="65"/>
      <c r="BB29" s="431"/>
      <c r="BC29" s="66"/>
      <c r="BD29" s="218"/>
      <c r="BE29" s="460"/>
      <c r="BF29" s="222"/>
      <c r="BG29" s="454"/>
      <c r="BH29" s="62"/>
      <c r="BI29" s="219"/>
      <c r="BJ29" s="435"/>
      <c r="BK29" s="63"/>
      <c r="BL29" s="433"/>
      <c r="BM29" s="64"/>
      <c r="BN29" s="437"/>
      <c r="BO29" s="68"/>
      <c r="BP29" s="65"/>
      <c r="BQ29" s="467"/>
      <c r="BR29" s="67"/>
      <c r="BS29" s="39"/>
    </row>
    <row r="30" spans="4:71" ht="12" customHeight="1">
      <c r="D30" s="33"/>
      <c r="E30" s="38"/>
      <c r="F30" s="199"/>
      <c r="G30" s="53"/>
      <c r="H30" s="226"/>
      <c r="I30" s="56"/>
      <c r="J30" s="226"/>
      <c r="K30" s="200"/>
      <c r="L30" s="57"/>
      <c r="M30" s="201"/>
      <c r="N30" s="58"/>
      <c r="O30" s="212"/>
      <c r="P30" s="226"/>
      <c r="Q30" s="226"/>
      <c r="R30" s="231"/>
      <c r="S30" s="59"/>
      <c r="T30" s="218"/>
      <c r="U30" s="216"/>
      <c r="V30" s="220"/>
      <c r="W30" s="226"/>
      <c r="X30" s="56"/>
      <c r="Y30" s="226"/>
      <c r="Z30" s="200"/>
      <c r="AA30" s="57"/>
      <c r="AB30" s="201"/>
      <c r="AC30" s="58"/>
      <c r="AD30" s="212"/>
      <c r="AE30" s="226"/>
      <c r="AF30" s="226"/>
      <c r="AG30" s="214"/>
      <c r="AH30" s="60"/>
      <c r="AI30" s="39"/>
      <c r="AO30" s="38"/>
      <c r="AP30" s="452" t="e">
        <f>'内訳書(受変電設備)'!#REF!</f>
        <v>#REF!</v>
      </c>
      <c r="AQ30" s="53"/>
      <c r="AR30" s="463" t="e">
        <f>'内訳書(受変電設備)'!#REF!</f>
        <v>#REF!</v>
      </c>
      <c r="AS30" s="56"/>
      <c r="AT30" s="226"/>
      <c r="AU30" s="434" t="e">
        <f>'内訳書(受変電設備)'!#REF!</f>
        <v>#REF!</v>
      </c>
      <c r="AV30" s="57"/>
      <c r="AW30" s="432"/>
      <c r="AX30" s="58"/>
      <c r="AY30" s="436" t="e">
        <f>'内訳書(受変電設備)'!#REF!</f>
        <v>#REF!</v>
      </c>
      <c r="AZ30" s="59"/>
      <c r="BA30" s="226"/>
      <c r="BB30" s="462" t="e">
        <f>'内訳書(受変電設備)'!#REF!</f>
        <v>#REF!</v>
      </c>
      <c r="BC30" s="59"/>
      <c r="BD30" s="218"/>
      <c r="BE30" s="452" t="e">
        <f>'内訳書(受変電設備)'!#REF!</f>
        <v>#REF!</v>
      </c>
      <c r="BF30" s="220"/>
      <c r="BG30" s="463" t="e">
        <f>'内訳書(受変電設備)'!#REF!</f>
        <v>#REF!</v>
      </c>
      <c r="BH30" s="56"/>
      <c r="BI30" s="226"/>
      <c r="BJ30" s="434" t="e">
        <f>'内訳書(受変電設備)'!#REF!</f>
        <v>#REF!</v>
      </c>
      <c r="BK30" s="57"/>
      <c r="BL30" s="432"/>
      <c r="BM30" s="58"/>
      <c r="BN30" s="436" t="e">
        <f>'内訳書(受変電設備)'!#REF!</f>
        <v>#REF!</v>
      </c>
      <c r="BO30" s="59"/>
      <c r="BP30" s="226"/>
      <c r="BQ30" s="438" t="e">
        <f>'内訳書(受変電設備)'!#REF!</f>
        <v>#REF!</v>
      </c>
      <c r="BR30" s="60"/>
      <c r="BS30" s="39"/>
    </row>
    <row r="31" spans="4:71" ht="12" customHeight="1">
      <c r="D31" s="33"/>
      <c r="E31" s="38"/>
      <c r="F31" s="207"/>
      <c r="G31" s="61"/>
      <c r="H31" s="219"/>
      <c r="I31" s="62"/>
      <c r="J31" s="219"/>
      <c r="K31" s="203"/>
      <c r="L31" s="63"/>
      <c r="M31" s="204"/>
      <c r="N31" s="64"/>
      <c r="O31" s="213"/>
      <c r="P31" s="65"/>
      <c r="Q31" s="65"/>
      <c r="R31" s="230"/>
      <c r="S31" s="66"/>
      <c r="T31" s="218"/>
      <c r="U31" s="207"/>
      <c r="V31" s="222"/>
      <c r="W31" s="219"/>
      <c r="X31" s="62"/>
      <c r="Y31" s="219"/>
      <c r="Z31" s="203"/>
      <c r="AA31" s="63"/>
      <c r="AB31" s="204"/>
      <c r="AC31" s="64"/>
      <c r="AD31" s="213"/>
      <c r="AE31" s="65"/>
      <c r="AF31" s="65"/>
      <c r="AG31" s="215"/>
      <c r="AH31" s="67"/>
      <c r="AI31" s="39"/>
      <c r="AO31" s="38"/>
      <c r="AP31" s="460"/>
      <c r="AQ31" s="61"/>
      <c r="AR31" s="454"/>
      <c r="AS31" s="62"/>
      <c r="AT31" s="219"/>
      <c r="AU31" s="435"/>
      <c r="AV31" s="63"/>
      <c r="AW31" s="433"/>
      <c r="AX31" s="64"/>
      <c r="AY31" s="437"/>
      <c r="AZ31" s="68"/>
      <c r="BA31" s="65"/>
      <c r="BB31" s="431"/>
      <c r="BC31" s="66"/>
      <c r="BD31" s="218"/>
      <c r="BE31" s="460"/>
      <c r="BF31" s="222"/>
      <c r="BG31" s="454"/>
      <c r="BH31" s="62"/>
      <c r="BI31" s="219"/>
      <c r="BJ31" s="435"/>
      <c r="BK31" s="63"/>
      <c r="BL31" s="433"/>
      <c r="BM31" s="64"/>
      <c r="BN31" s="437"/>
      <c r="BO31" s="68"/>
      <c r="BP31" s="65"/>
      <c r="BQ31" s="439"/>
      <c r="BR31" s="67"/>
      <c r="BS31" s="39"/>
    </row>
    <row r="32" spans="4:71" ht="12" customHeight="1">
      <c r="D32" s="33"/>
      <c r="E32" s="38"/>
      <c r="F32" s="199"/>
      <c r="G32" s="53"/>
      <c r="H32" s="226"/>
      <c r="I32" s="56"/>
      <c r="J32" s="226"/>
      <c r="K32" s="200"/>
      <c r="L32" s="57"/>
      <c r="M32" s="201"/>
      <c r="N32" s="58"/>
      <c r="O32" s="212"/>
      <c r="P32" s="226"/>
      <c r="Q32" s="226"/>
      <c r="R32" s="231"/>
      <c r="S32" s="59"/>
      <c r="T32" s="218"/>
      <c r="U32" s="223"/>
      <c r="V32" s="220"/>
      <c r="W32" s="226"/>
      <c r="X32" s="56"/>
      <c r="Y32" s="226"/>
      <c r="Z32" s="200"/>
      <c r="AA32" s="57"/>
      <c r="AB32" s="201"/>
      <c r="AC32" s="58"/>
      <c r="AD32" s="212"/>
      <c r="AE32" s="226"/>
      <c r="AF32" s="226"/>
      <c r="AG32" s="214"/>
      <c r="AH32" s="60"/>
      <c r="AI32" s="39"/>
      <c r="AO32" s="38"/>
      <c r="AP32" s="452" t="e">
        <f>'内訳書(受変電設備)'!#REF!</f>
        <v>#REF!</v>
      </c>
      <c r="AQ32" s="53"/>
      <c r="AR32" s="463" t="e">
        <f>'内訳書(受変電設備)'!#REF!</f>
        <v>#REF!</v>
      </c>
      <c r="AS32" s="56"/>
      <c r="AT32" s="226"/>
      <c r="AU32" s="434" t="e">
        <f>'内訳書(受変電設備)'!#REF!</f>
        <v>#REF!</v>
      </c>
      <c r="AV32" s="57"/>
      <c r="AW32" s="432"/>
      <c r="AX32" s="58"/>
      <c r="AY32" s="436" t="e">
        <f>'内訳書(受変電設備)'!#REF!</f>
        <v>#REF!</v>
      </c>
      <c r="AZ32" s="59"/>
      <c r="BA32" s="226"/>
      <c r="BB32" s="462" t="e">
        <f>'内訳書(受変電設備)'!#REF!</f>
        <v>#REF!</v>
      </c>
      <c r="BC32" s="59"/>
      <c r="BD32" s="218"/>
      <c r="BE32" s="432"/>
      <c r="BF32" s="220"/>
      <c r="BG32" s="463"/>
      <c r="BH32" s="56"/>
      <c r="BI32" s="226"/>
      <c r="BJ32" s="434"/>
      <c r="BK32" s="57"/>
      <c r="BL32" s="432"/>
      <c r="BM32" s="58"/>
      <c r="BN32" s="436"/>
      <c r="BO32" s="59"/>
      <c r="BP32" s="226"/>
      <c r="BQ32" s="438"/>
      <c r="BR32" s="60"/>
      <c r="BS32" s="39"/>
    </row>
    <row r="33" spans="4:71" ht="12" customHeight="1">
      <c r="D33" s="33"/>
      <c r="E33" s="38"/>
      <c r="F33" s="207"/>
      <c r="G33" s="69"/>
      <c r="H33" s="219"/>
      <c r="I33" s="70"/>
      <c r="J33" s="219"/>
      <c r="K33" s="203"/>
      <c r="L33" s="63"/>
      <c r="M33" s="204"/>
      <c r="N33" s="64"/>
      <c r="O33" s="213"/>
      <c r="P33" s="65"/>
      <c r="Q33" s="65"/>
      <c r="R33" s="230"/>
      <c r="S33" s="66"/>
      <c r="T33" s="218"/>
      <c r="U33" s="207"/>
      <c r="V33" s="71"/>
      <c r="W33" s="219"/>
      <c r="X33" s="70"/>
      <c r="Y33" s="219"/>
      <c r="Z33" s="203"/>
      <c r="AA33" s="63"/>
      <c r="AB33" s="204"/>
      <c r="AC33" s="64"/>
      <c r="AD33" s="213"/>
      <c r="AE33" s="65"/>
      <c r="AF33" s="65"/>
      <c r="AG33" s="215"/>
      <c r="AH33" s="67"/>
      <c r="AI33" s="39"/>
      <c r="AO33" s="38"/>
      <c r="AP33" s="460"/>
      <c r="AQ33" s="69"/>
      <c r="AR33" s="454"/>
      <c r="AS33" s="70"/>
      <c r="AT33" s="219"/>
      <c r="AU33" s="435"/>
      <c r="AV33" s="63"/>
      <c r="AW33" s="433"/>
      <c r="AX33" s="64"/>
      <c r="AY33" s="437"/>
      <c r="AZ33" s="68"/>
      <c r="BA33" s="65"/>
      <c r="BB33" s="431"/>
      <c r="BC33" s="66"/>
      <c r="BD33" s="218"/>
      <c r="BE33" s="460"/>
      <c r="BF33" s="71"/>
      <c r="BG33" s="454"/>
      <c r="BH33" s="70"/>
      <c r="BI33" s="219"/>
      <c r="BJ33" s="435"/>
      <c r="BK33" s="63"/>
      <c r="BL33" s="433"/>
      <c r="BM33" s="64"/>
      <c r="BN33" s="437"/>
      <c r="BO33" s="68"/>
      <c r="BP33" s="65"/>
      <c r="BQ33" s="439"/>
      <c r="BR33" s="67"/>
      <c r="BS33" s="39"/>
    </row>
    <row r="34" spans="4:71" ht="12" customHeight="1">
      <c r="D34" s="33"/>
      <c r="E34" s="38"/>
      <c r="F34" s="199"/>
      <c r="G34" s="53"/>
      <c r="H34" s="227"/>
      <c r="I34" s="56"/>
      <c r="J34" s="226"/>
      <c r="K34" s="200"/>
      <c r="L34" s="57"/>
      <c r="M34" s="201"/>
      <c r="N34" s="58"/>
      <c r="O34" s="212"/>
      <c r="P34" s="226"/>
      <c r="Q34" s="226"/>
      <c r="R34" s="231"/>
      <c r="S34" s="59"/>
      <c r="T34" s="218"/>
      <c r="U34" s="223"/>
      <c r="V34" s="220"/>
      <c r="W34" s="226"/>
      <c r="X34" s="56"/>
      <c r="Y34" s="226"/>
      <c r="Z34" s="200"/>
      <c r="AA34" s="57"/>
      <c r="AB34" s="201"/>
      <c r="AC34" s="58"/>
      <c r="AD34" s="212"/>
      <c r="AE34" s="226"/>
      <c r="AF34" s="226"/>
      <c r="AG34" s="214"/>
      <c r="AH34" s="60"/>
      <c r="AI34" s="39"/>
      <c r="AO34" s="38"/>
      <c r="AP34" s="452" t="e">
        <f>'内訳書(受変電設備)'!#REF!</f>
        <v>#REF!</v>
      </c>
      <c r="AQ34" s="53"/>
      <c r="AR34" s="464" t="e">
        <f>'内訳書(受変電設備)'!#REF!</f>
        <v>#REF!</v>
      </c>
      <c r="AS34" s="56"/>
      <c r="AT34" s="226"/>
      <c r="AU34" s="434" t="e">
        <f>'内訳書(受変電設備)'!#REF!</f>
        <v>#REF!</v>
      </c>
      <c r="AV34" s="57"/>
      <c r="AW34" s="432"/>
      <c r="AX34" s="58"/>
      <c r="AY34" s="436" t="e">
        <f>'内訳書(受変電設備)'!#REF!</f>
        <v>#REF!</v>
      </c>
      <c r="AZ34" s="59"/>
      <c r="BA34" s="226"/>
      <c r="BB34" s="462" t="e">
        <f>'内訳書(受変電設備)'!#REF!</f>
        <v>#REF!</v>
      </c>
      <c r="BC34" s="59"/>
      <c r="BD34" s="218"/>
      <c r="BE34" s="432"/>
      <c r="BF34" s="220"/>
      <c r="BG34" s="463"/>
      <c r="BH34" s="56"/>
      <c r="BI34" s="226"/>
      <c r="BJ34" s="434"/>
      <c r="BK34" s="57"/>
      <c r="BL34" s="432"/>
      <c r="BM34" s="58"/>
      <c r="BN34" s="436"/>
      <c r="BO34" s="59"/>
      <c r="BP34" s="226"/>
      <c r="BQ34" s="438"/>
      <c r="BR34" s="60"/>
      <c r="BS34" s="39"/>
    </row>
    <row r="35" spans="4:71" ht="12" customHeight="1">
      <c r="D35" s="33"/>
      <c r="E35" s="38"/>
      <c r="F35" s="207"/>
      <c r="G35" s="61"/>
      <c r="H35" s="228"/>
      <c r="I35" s="62"/>
      <c r="J35" s="219"/>
      <c r="K35" s="203"/>
      <c r="L35" s="63"/>
      <c r="M35" s="204"/>
      <c r="N35" s="64"/>
      <c r="O35" s="213"/>
      <c r="P35" s="65"/>
      <c r="Q35" s="65"/>
      <c r="R35" s="230"/>
      <c r="S35" s="66"/>
      <c r="T35" s="218"/>
      <c r="U35" s="207"/>
      <c r="V35" s="222"/>
      <c r="W35" s="219"/>
      <c r="X35" s="62"/>
      <c r="Y35" s="219"/>
      <c r="Z35" s="203"/>
      <c r="AA35" s="63"/>
      <c r="AB35" s="204"/>
      <c r="AC35" s="64"/>
      <c r="AD35" s="213"/>
      <c r="AE35" s="65"/>
      <c r="AF35" s="65"/>
      <c r="AG35" s="215"/>
      <c r="AH35" s="67"/>
      <c r="AI35" s="39"/>
      <c r="AO35" s="38"/>
      <c r="AP35" s="460"/>
      <c r="AQ35" s="61"/>
      <c r="AR35" s="465"/>
      <c r="AS35" s="62"/>
      <c r="AT35" s="219"/>
      <c r="AU35" s="435"/>
      <c r="AV35" s="63"/>
      <c r="AW35" s="433"/>
      <c r="AX35" s="64"/>
      <c r="AY35" s="437"/>
      <c r="AZ35" s="68"/>
      <c r="BA35" s="65"/>
      <c r="BB35" s="431"/>
      <c r="BC35" s="66"/>
      <c r="BD35" s="218"/>
      <c r="BE35" s="460"/>
      <c r="BF35" s="222"/>
      <c r="BG35" s="454"/>
      <c r="BH35" s="62"/>
      <c r="BI35" s="219"/>
      <c r="BJ35" s="435"/>
      <c r="BK35" s="63"/>
      <c r="BL35" s="433"/>
      <c r="BM35" s="64"/>
      <c r="BN35" s="437"/>
      <c r="BO35" s="68"/>
      <c r="BP35" s="65"/>
      <c r="BQ35" s="439"/>
      <c r="BR35" s="67"/>
      <c r="BS35" s="39"/>
    </row>
    <row r="36" spans="4:71" ht="12" customHeight="1">
      <c r="D36" s="33"/>
      <c r="E36" s="38"/>
      <c r="F36" s="199"/>
      <c r="G36" s="69"/>
      <c r="H36" s="226"/>
      <c r="I36" s="70"/>
      <c r="J36" s="226"/>
      <c r="K36" s="200"/>
      <c r="L36" s="57"/>
      <c r="M36" s="201"/>
      <c r="N36" s="58"/>
      <c r="O36" s="212"/>
      <c r="P36" s="226"/>
      <c r="Q36" s="226"/>
      <c r="R36" s="231"/>
      <c r="S36" s="59"/>
      <c r="T36" s="218"/>
      <c r="U36" s="223"/>
      <c r="V36" s="71"/>
      <c r="W36" s="226"/>
      <c r="X36" s="70"/>
      <c r="Y36" s="226"/>
      <c r="Z36" s="200"/>
      <c r="AA36" s="57"/>
      <c r="AB36" s="201"/>
      <c r="AC36" s="58"/>
      <c r="AD36" s="212"/>
      <c r="AE36" s="226"/>
      <c r="AF36" s="226"/>
      <c r="AG36" s="214"/>
      <c r="AH36" s="60"/>
      <c r="AI36" s="39"/>
      <c r="AO36" s="38"/>
      <c r="AP36" s="452" t="e">
        <f>'内訳書(受変電設備)'!#REF!</f>
        <v>#REF!</v>
      </c>
      <c r="AQ36" s="69"/>
      <c r="AR36" s="463" t="e">
        <f>'内訳書(受変電設備)'!#REF!</f>
        <v>#REF!</v>
      </c>
      <c r="AS36" s="70"/>
      <c r="AT36" s="226"/>
      <c r="AU36" s="434" t="e">
        <f>'内訳書(受変電設備)'!#REF!</f>
        <v>#REF!</v>
      </c>
      <c r="AV36" s="57"/>
      <c r="AW36" s="432"/>
      <c r="AX36" s="58"/>
      <c r="AY36" s="436" t="e">
        <f>'内訳書(受変電設備)'!#REF!</f>
        <v>#REF!</v>
      </c>
      <c r="AZ36" s="59"/>
      <c r="BA36" s="226"/>
      <c r="BB36" s="462" t="e">
        <f>'内訳書(受変電設備)'!#REF!</f>
        <v>#REF!</v>
      </c>
      <c r="BC36" s="59"/>
      <c r="BD36" s="218"/>
      <c r="BE36" s="432"/>
      <c r="BF36" s="71"/>
      <c r="BG36" s="463"/>
      <c r="BH36" s="70"/>
      <c r="BI36" s="226"/>
      <c r="BJ36" s="434"/>
      <c r="BK36" s="57"/>
      <c r="BL36" s="432"/>
      <c r="BM36" s="58"/>
      <c r="BN36" s="436"/>
      <c r="BO36" s="59"/>
      <c r="BP36" s="226"/>
      <c r="BQ36" s="438"/>
      <c r="BR36" s="60"/>
      <c r="BS36" s="39"/>
    </row>
    <row r="37" spans="4:71" ht="12" customHeight="1">
      <c r="D37" s="33"/>
      <c r="E37" s="38"/>
      <c r="F37" s="207"/>
      <c r="G37" s="69"/>
      <c r="H37" s="219"/>
      <c r="I37" s="70"/>
      <c r="J37" s="219"/>
      <c r="K37" s="203"/>
      <c r="L37" s="63"/>
      <c r="M37" s="204"/>
      <c r="N37" s="64"/>
      <c r="O37" s="213"/>
      <c r="P37" s="65"/>
      <c r="Q37" s="65"/>
      <c r="R37" s="230"/>
      <c r="S37" s="66"/>
      <c r="T37" s="218"/>
      <c r="U37" s="217"/>
      <c r="V37" s="71"/>
      <c r="W37" s="219"/>
      <c r="X37" s="70"/>
      <c r="Y37" s="219"/>
      <c r="Z37" s="203"/>
      <c r="AA37" s="63"/>
      <c r="AB37" s="204"/>
      <c r="AC37" s="64"/>
      <c r="AD37" s="213"/>
      <c r="AE37" s="65"/>
      <c r="AF37" s="65"/>
      <c r="AG37" s="215"/>
      <c r="AH37" s="67"/>
      <c r="AI37" s="39"/>
      <c r="AO37" s="38"/>
      <c r="AP37" s="460"/>
      <c r="AQ37" s="69"/>
      <c r="AR37" s="454"/>
      <c r="AS37" s="70"/>
      <c r="AT37" s="219"/>
      <c r="AU37" s="435"/>
      <c r="AV37" s="63"/>
      <c r="AW37" s="433"/>
      <c r="AX37" s="64"/>
      <c r="AY37" s="437"/>
      <c r="AZ37" s="68"/>
      <c r="BA37" s="65"/>
      <c r="BB37" s="431"/>
      <c r="BC37" s="66"/>
      <c r="BD37" s="218"/>
      <c r="BE37" s="433"/>
      <c r="BF37" s="71"/>
      <c r="BG37" s="454"/>
      <c r="BH37" s="70"/>
      <c r="BI37" s="219"/>
      <c r="BJ37" s="435"/>
      <c r="BK37" s="63"/>
      <c r="BL37" s="433"/>
      <c r="BM37" s="64"/>
      <c r="BN37" s="437"/>
      <c r="BO37" s="68"/>
      <c r="BP37" s="65"/>
      <c r="BQ37" s="439"/>
      <c r="BR37" s="67"/>
      <c r="BS37" s="39"/>
    </row>
    <row r="38" spans="4:71" ht="12" customHeight="1">
      <c r="D38" s="33"/>
      <c r="E38" s="38"/>
      <c r="F38" s="199"/>
      <c r="G38" s="53"/>
      <c r="H38" s="226"/>
      <c r="I38" s="56"/>
      <c r="J38" s="226"/>
      <c r="K38" s="200"/>
      <c r="L38" s="57"/>
      <c r="M38" s="201"/>
      <c r="N38" s="58"/>
      <c r="O38" s="212"/>
      <c r="P38" s="226"/>
      <c r="Q38" s="226"/>
      <c r="R38" s="231"/>
      <c r="S38" s="59"/>
      <c r="T38" s="218"/>
      <c r="U38" s="223"/>
      <c r="V38" s="220"/>
      <c r="W38" s="226"/>
      <c r="X38" s="56"/>
      <c r="Y38" s="226"/>
      <c r="Z38" s="200"/>
      <c r="AA38" s="57"/>
      <c r="AB38" s="201"/>
      <c r="AC38" s="58"/>
      <c r="AD38" s="212"/>
      <c r="AE38" s="226"/>
      <c r="AF38" s="226"/>
      <c r="AG38" s="214"/>
      <c r="AH38" s="60"/>
      <c r="AI38" s="39"/>
      <c r="AO38" s="38"/>
      <c r="AP38" s="452" t="e">
        <f>'内訳書(受変電設備)'!#REF!</f>
        <v>#REF!</v>
      </c>
      <c r="AQ38" s="53"/>
      <c r="AR38" s="463" t="e">
        <f>'内訳書(受変電設備)'!#REF!</f>
        <v>#REF!</v>
      </c>
      <c r="AS38" s="56"/>
      <c r="AT38" s="226"/>
      <c r="AU38" s="434" t="e">
        <f>'内訳書(受変電設備)'!#REF!</f>
        <v>#REF!</v>
      </c>
      <c r="AV38" s="57"/>
      <c r="AW38" s="432"/>
      <c r="AX38" s="58"/>
      <c r="AY38" s="436" t="e">
        <f>'内訳書(受変電設備)'!#REF!</f>
        <v>#REF!</v>
      </c>
      <c r="AZ38" s="59"/>
      <c r="BA38" s="226"/>
      <c r="BB38" s="462" t="e">
        <f>'内訳書(受変電設備)'!#REF!</f>
        <v>#REF!</v>
      </c>
      <c r="BC38" s="59"/>
      <c r="BD38" s="218"/>
      <c r="BE38" s="432"/>
      <c r="BF38" s="220"/>
      <c r="BG38" s="463"/>
      <c r="BH38" s="56"/>
      <c r="BI38" s="226"/>
      <c r="BJ38" s="434"/>
      <c r="BK38" s="57"/>
      <c r="BL38" s="432"/>
      <c r="BM38" s="58"/>
      <c r="BN38" s="436"/>
      <c r="BO38" s="59"/>
      <c r="BP38" s="226"/>
      <c r="BQ38" s="438"/>
      <c r="BR38" s="60"/>
      <c r="BS38" s="39"/>
    </row>
    <row r="39" spans="4:71" ht="12" customHeight="1">
      <c r="D39" s="33"/>
      <c r="E39" s="38"/>
      <c r="F39" s="207"/>
      <c r="G39" s="61"/>
      <c r="H39" s="219"/>
      <c r="I39" s="62"/>
      <c r="J39" s="219"/>
      <c r="K39" s="203"/>
      <c r="L39" s="63"/>
      <c r="M39" s="204"/>
      <c r="N39" s="64"/>
      <c r="O39" s="213"/>
      <c r="P39" s="65"/>
      <c r="Q39" s="65"/>
      <c r="R39" s="230"/>
      <c r="S39" s="66"/>
      <c r="T39" s="218"/>
      <c r="U39" s="217"/>
      <c r="V39" s="222"/>
      <c r="W39" s="219"/>
      <c r="X39" s="62"/>
      <c r="Y39" s="219"/>
      <c r="Z39" s="203"/>
      <c r="AA39" s="63"/>
      <c r="AB39" s="204"/>
      <c r="AC39" s="64"/>
      <c r="AD39" s="213"/>
      <c r="AE39" s="65"/>
      <c r="AF39" s="65"/>
      <c r="AG39" s="215"/>
      <c r="AH39" s="67"/>
      <c r="AI39" s="39"/>
      <c r="AO39" s="38"/>
      <c r="AP39" s="460"/>
      <c r="AQ39" s="61"/>
      <c r="AR39" s="454"/>
      <c r="AS39" s="62"/>
      <c r="AT39" s="219"/>
      <c r="AU39" s="435"/>
      <c r="AV39" s="63"/>
      <c r="AW39" s="433"/>
      <c r="AX39" s="64"/>
      <c r="AY39" s="437"/>
      <c r="AZ39" s="68"/>
      <c r="BA39" s="65"/>
      <c r="BB39" s="431"/>
      <c r="BC39" s="66"/>
      <c r="BD39" s="218"/>
      <c r="BE39" s="433"/>
      <c r="BF39" s="222"/>
      <c r="BG39" s="454"/>
      <c r="BH39" s="62"/>
      <c r="BI39" s="219"/>
      <c r="BJ39" s="435"/>
      <c r="BK39" s="63"/>
      <c r="BL39" s="433"/>
      <c r="BM39" s="64"/>
      <c r="BN39" s="437"/>
      <c r="BO39" s="68"/>
      <c r="BP39" s="65"/>
      <c r="BQ39" s="439"/>
      <c r="BR39" s="67"/>
      <c r="BS39" s="39"/>
    </row>
    <row r="40" spans="4:71" ht="12" customHeight="1">
      <c r="D40" s="33"/>
      <c r="E40" s="38"/>
      <c r="F40" s="199"/>
      <c r="G40" s="69"/>
      <c r="H40" s="226"/>
      <c r="I40" s="70"/>
      <c r="J40" s="226"/>
      <c r="K40" s="200"/>
      <c r="L40" s="57"/>
      <c r="M40" s="201"/>
      <c r="N40" s="58"/>
      <c r="O40" s="212"/>
      <c r="P40" s="226"/>
      <c r="Q40" s="226"/>
      <c r="R40" s="231"/>
      <c r="S40" s="59"/>
      <c r="T40" s="218"/>
      <c r="U40" s="223"/>
      <c r="V40" s="71"/>
      <c r="W40" s="226"/>
      <c r="X40" s="70"/>
      <c r="Y40" s="226"/>
      <c r="Z40" s="200"/>
      <c r="AA40" s="57"/>
      <c r="AB40" s="201"/>
      <c r="AC40" s="58"/>
      <c r="AD40" s="212"/>
      <c r="AE40" s="226"/>
      <c r="AF40" s="226"/>
      <c r="AG40" s="214"/>
      <c r="AH40" s="60"/>
      <c r="AI40" s="39"/>
      <c r="AO40" s="38"/>
      <c r="AP40" s="452" t="e">
        <f>'内訳書(受変電設備)'!#REF!</f>
        <v>#REF!</v>
      </c>
      <c r="AQ40" s="69"/>
      <c r="AR40" s="463" t="e">
        <f>'内訳書(受変電設備)'!#REF!</f>
        <v>#REF!</v>
      </c>
      <c r="AS40" s="70"/>
      <c r="AT40" s="226"/>
      <c r="AU40" s="434" t="e">
        <f>'内訳書(受変電設備)'!#REF!</f>
        <v>#REF!</v>
      </c>
      <c r="AV40" s="57"/>
      <c r="AW40" s="432"/>
      <c r="AX40" s="58"/>
      <c r="AY40" s="436" t="e">
        <f>'内訳書(受変電設備)'!#REF!</f>
        <v>#REF!</v>
      </c>
      <c r="AZ40" s="59"/>
      <c r="BA40" s="226"/>
      <c r="BB40" s="462" t="e">
        <f>'内訳書(受変電設備)'!#REF!</f>
        <v>#REF!</v>
      </c>
      <c r="BC40" s="59"/>
      <c r="BD40" s="218"/>
      <c r="BE40" s="432"/>
      <c r="BF40" s="71"/>
      <c r="BG40" s="463"/>
      <c r="BH40" s="70"/>
      <c r="BI40" s="226"/>
      <c r="BJ40" s="434"/>
      <c r="BK40" s="57"/>
      <c r="BL40" s="432"/>
      <c r="BM40" s="58"/>
      <c r="BN40" s="436"/>
      <c r="BO40" s="59"/>
      <c r="BP40" s="226"/>
      <c r="BQ40" s="438"/>
      <c r="BR40" s="60"/>
      <c r="BS40" s="39"/>
    </row>
    <row r="41" spans="4:71" ht="12" customHeight="1">
      <c r="D41" s="33"/>
      <c r="E41" s="38"/>
      <c r="F41" s="207"/>
      <c r="G41" s="69"/>
      <c r="H41" s="219"/>
      <c r="I41" s="70"/>
      <c r="J41" s="219"/>
      <c r="K41" s="203"/>
      <c r="L41" s="63"/>
      <c r="M41" s="204"/>
      <c r="N41" s="64"/>
      <c r="O41" s="213"/>
      <c r="P41" s="65"/>
      <c r="Q41" s="65"/>
      <c r="R41" s="230"/>
      <c r="S41" s="66"/>
      <c r="T41" s="218"/>
      <c r="U41" s="217"/>
      <c r="V41" s="71"/>
      <c r="W41" s="219"/>
      <c r="X41" s="70"/>
      <c r="Y41" s="219"/>
      <c r="Z41" s="203"/>
      <c r="AA41" s="63"/>
      <c r="AB41" s="204"/>
      <c r="AC41" s="64"/>
      <c r="AD41" s="213"/>
      <c r="AE41" s="65"/>
      <c r="AF41" s="65"/>
      <c r="AG41" s="215"/>
      <c r="AH41" s="67"/>
      <c r="AI41" s="39"/>
      <c r="AO41" s="38"/>
      <c r="AP41" s="460"/>
      <c r="AQ41" s="69"/>
      <c r="AR41" s="454"/>
      <c r="AS41" s="70"/>
      <c r="AT41" s="219"/>
      <c r="AU41" s="435"/>
      <c r="AV41" s="63"/>
      <c r="AW41" s="433"/>
      <c r="AX41" s="64"/>
      <c r="AY41" s="437"/>
      <c r="AZ41" s="68"/>
      <c r="BA41" s="65"/>
      <c r="BB41" s="431"/>
      <c r="BC41" s="66"/>
      <c r="BD41" s="218"/>
      <c r="BE41" s="433"/>
      <c r="BF41" s="71"/>
      <c r="BG41" s="454"/>
      <c r="BH41" s="70"/>
      <c r="BI41" s="219"/>
      <c r="BJ41" s="435"/>
      <c r="BK41" s="63"/>
      <c r="BL41" s="433"/>
      <c r="BM41" s="64"/>
      <c r="BN41" s="437"/>
      <c r="BO41" s="68"/>
      <c r="BP41" s="65"/>
      <c r="BQ41" s="439"/>
      <c r="BR41" s="67"/>
      <c r="BS41" s="39"/>
    </row>
    <row r="42" spans="4:71" ht="12" customHeight="1">
      <c r="D42" s="33"/>
      <c r="E42" s="38"/>
      <c r="F42" s="202"/>
      <c r="G42" s="53"/>
      <c r="H42" s="226"/>
      <c r="I42" s="56"/>
      <c r="J42" s="226"/>
      <c r="K42" s="200"/>
      <c r="L42" s="57"/>
      <c r="M42" s="432"/>
      <c r="N42" s="58"/>
      <c r="O42" s="436"/>
      <c r="P42" s="226"/>
      <c r="Q42" s="226"/>
      <c r="R42" s="462"/>
      <c r="S42" s="59"/>
      <c r="T42" s="218"/>
      <c r="U42" s="223"/>
      <c r="V42" s="220"/>
      <c r="W42" s="463"/>
      <c r="X42" s="56"/>
      <c r="Y42" s="226"/>
      <c r="Z42" s="434"/>
      <c r="AA42" s="57"/>
      <c r="AB42" s="432"/>
      <c r="AC42" s="58"/>
      <c r="AD42" s="436"/>
      <c r="AE42" s="226"/>
      <c r="AF42" s="226"/>
      <c r="AG42" s="438"/>
      <c r="AH42" s="60"/>
      <c r="AI42" s="39"/>
      <c r="AO42" s="38"/>
      <c r="AP42" s="452" t="e">
        <f>'内訳書(受変電設備)'!#REF!</f>
        <v>#REF!</v>
      </c>
      <c r="AQ42" s="53"/>
      <c r="AR42" s="463" t="e">
        <f>'内訳書(受変電設備)'!#REF!</f>
        <v>#REF!</v>
      </c>
      <c r="AS42" s="56"/>
      <c r="AT42" s="226"/>
      <c r="AU42" s="434" t="e">
        <f>'内訳書(受変電設備)'!#REF!</f>
        <v>#REF!</v>
      </c>
      <c r="AV42" s="57"/>
      <c r="AW42" s="432"/>
      <c r="AX42" s="58"/>
      <c r="AY42" s="436" t="e">
        <f>'内訳書(受変電設備)'!#REF!</f>
        <v>#REF!</v>
      </c>
      <c r="AZ42" s="59"/>
      <c r="BA42" s="226"/>
      <c r="BB42" s="462" t="e">
        <f>'内訳書(受変電設備)'!#REF!</f>
        <v>#REF!</v>
      </c>
      <c r="BC42" s="59"/>
      <c r="BD42" s="218"/>
      <c r="BE42" s="432"/>
      <c r="BF42" s="220"/>
      <c r="BG42" s="463"/>
      <c r="BH42" s="56"/>
      <c r="BI42" s="226"/>
      <c r="BJ42" s="434"/>
      <c r="BK42" s="57"/>
      <c r="BL42" s="432"/>
      <c r="BM42" s="58"/>
      <c r="BN42" s="436"/>
      <c r="BO42" s="59"/>
      <c r="BP42" s="226"/>
      <c r="BQ42" s="438"/>
      <c r="BR42" s="60"/>
      <c r="BS42" s="39"/>
    </row>
    <row r="43" spans="4:71" ht="12" customHeight="1">
      <c r="D43" s="33"/>
      <c r="E43" s="38"/>
      <c r="F43" s="207"/>
      <c r="G43" s="61"/>
      <c r="H43" s="219"/>
      <c r="I43" s="62"/>
      <c r="J43" s="219"/>
      <c r="K43" s="203"/>
      <c r="L43" s="63"/>
      <c r="M43" s="433"/>
      <c r="N43" s="64"/>
      <c r="O43" s="437"/>
      <c r="P43" s="65"/>
      <c r="Q43" s="65"/>
      <c r="R43" s="431"/>
      <c r="S43" s="66"/>
      <c r="T43" s="218"/>
      <c r="U43" s="217"/>
      <c r="V43" s="222"/>
      <c r="W43" s="454"/>
      <c r="X43" s="62"/>
      <c r="Y43" s="219"/>
      <c r="Z43" s="435"/>
      <c r="AA43" s="63"/>
      <c r="AB43" s="433"/>
      <c r="AC43" s="64"/>
      <c r="AD43" s="437"/>
      <c r="AE43" s="65"/>
      <c r="AF43" s="65"/>
      <c r="AG43" s="439"/>
      <c r="AH43" s="67"/>
      <c r="AI43" s="39"/>
      <c r="AO43" s="38"/>
      <c r="AP43" s="460"/>
      <c r="AQ43" s="61"/>
      <c r="AR43" s="454"/>
      <c r="AS43" s="62"/>
      <c r="AT43" s="219"/>
      <c r="AU43" s="435"/>
      <c r="AV43" s="63"/>
      <c r="AW43" s="433"/>
      <c r="AX43" s="64"/>
      <c r="AY43" s="437"/>
      <c r="AZ43" s="68"/>
      <c r="BA43" s="65"/>
      <c r="BB43" s="431"/>
      <c r="BC43" s="66"/>
      <c r="BD43" s="218"/>
      <c r="BE43" s="433"/>
      <c r="BF43" s="222"/>
      <c r="BG43" s="454"/>
      <c r="BH43" s="62"/>
      <c r="BI43" s="219"/>
      <c r="BJ43" s="435"/>
      <c r="BK43" s="63"/>
      <c r="BL43" s="433"/>
      <c r="BM43" s="64"/>
      <c r="BN43" s="437"/>
      <c r="BO43" s="68"/>
      <c r="BP43" s="65"/>
      <c r="BQ43" s="439"/>
      <c r="BR43" s="67"/>
      <c r="BS43" s="39"/>
    </row>
    <row r="44" spans="4:71" ht="12" customHeight="1">
      <c r="D44" s="33"/>
      <c r="E44" s="38"/>
      <c r="F44" s="216"/>
      <c r="G44" s="69"/>
      <c r="H44" s="226"/>
      <c r="I44" s="70"/>
      <c r="J44" s="226"/>
      <c r="K44" s="200"/>
      <c r="L44" s="57"/>
      <c r="M44" s="432"/>
      <c r="N44" s="58"/>
      <c r="O44" s="436"/>
      <c r="P44" s="226"/>
      <c r="Q44" s="226"/>
      <c r="R44" s="462"/>
      <c r="S44" s="59"/>
      <c r="T44" s="218"/>
      <c r="U44" s="432"/>
      <c r="V44" s="71"/>
      <c r="W44" s="463"/>
      <c r="X44" s="70"/>
      <c r="Y44" s="226"/>
      <c r="Z44" s="434"/>
      <c r="AA44" s="57"/>
      <c r="AB44" s="432"/>
      <c r="AC44" s="58"/>
      <c r="AD44" s="436"/>
      <c r="AE44" s="226"/>
      <c r="AF44" s="226"/>
      <c r="AG44" s="438"/>
      <c r="AH44" s="60"/>
      <c r="AI44" s="39"/>
      <c r="AO44" s="38"/>
      <c r="AP44" s="452" t="e">
        <f>'内訳書(受変電設備)'!#REF!</f>
        <v>#REF!</v>
      </c>
      <c r="AQ44" s="69"/>
      <c r="AR44" s="463" t="e">
        <f>'内訳書(受変電設備)'!#REF!</f>
        <v>#REF!</v>
      </c>
      <c r="AS44" s="70"/>
      <c r="AT44" s="226"/>
      <c r="AU44" s="434" t="e">
        <f>'内訳書(受変電設備)'!#REF!</f>
        <v>#REF!</v>
      </c>
      <c r="AV44" s="57"/>
      <c r="AW44" s="432"/>
      <c r="AX44" s="58"/>
      <c r="AY44" s="436" t="e">
        <f>'内訳書(受変電設備)'!#REF!</f>
        <v>#REF!</v>
      </c>
      <c r="AZ44" s="59"/>
      <c r="BA44" s="226"/>
      <c r="BB44" s="462" t="e">
        <f>'内訳書(受変電設備)'!#REF!</f>
        <v>#REF!</v>
      </c>
      <c r="BC44" s="59"/>
      <c r="BD44" s="218"/>
      <c r="BE44" s="432"/>
      <c r="BF44" s="71"/>
      <c r="BG44" s="463"/>
      <c r="BH44" s="70"/>
      <c r="BI44" s="226"/>
      <c r="BJ44" s="434"/>
      <c r="BK44" s="57"/>
      <c r="BL44" s="432"/>
      <c r="BM44" s="58"/>
      <c r="BN44" s="436"/>
      <c r="BO44" s="59"/>
      <c r="BP44" s="226"/>
      <c r="BQ44" s="438"/>
      <c r="BR44" s="60"/>
      <c r="BS44" s="39"/>
    </row>
    <row r="45" spans="4:71" ht="12" customHeight="1">
      <c r="D45" s="33"/>
      <c r="E45" s="38"/>
      <c r="F45" s="207"/>
      <c r="G45" s="69"/>
      <c r="H45" s="219"/>
      <c r="I45" s="70"/>
      <c r="J45" s="219"/>
      <c r="K45" s="203"/>
      <c r="L45" s="63"/>
      <c r="M45" s="433"/>
      <c r="N45" s="64"/>
      <c r="O45" s="437"/>
      <c r="P45" s="65"/>
      <c r="Q45" s="65"/>
      <c r="R45" s="431"/>
      <c r="S45" s="66"/>
      <c r="T45" s="218"/>
      <c r="U45" s="433"/>
      <c r="V45" s="71"/>
      <c r="W45" s="454"/>
      <c r="X45" s="70"/>
      <c r="Y45" s="219"/>
      <c r="Z45" s="435"/>
      <c r="AA45" s="63"/>
      <c r="AB45" s="433"/>
      <c r="AC45" s="64"/>
      <c r="AD45" s="437"/>
      <c r="AE45" s="65"/>
      <c r="AF45" s="65"/>
      <c r="AG45" s="439"/>
      <c r="AH45" s="67"/>
      <c r="AI45" s="39"/>
      <c r="AO45" s="38"/>
      <c r="AP45" s="460"/>
      <c r="AQ45" s="69"/>
      <c r="AR45" s="454"/>
      <c r="AS45" s="70"/>
      <c r="AT45" s="219"/>
      <c r="AU45" s="435"/>
      <c r="AV45" s="63"/>
      <c r="AW45" s="433"/>
      <c r="AX45" s="64"/>
      <c r="AY45" s="437"/>
      <c r="AZ45" s="68"/>
      <c r="BA45" s="65"/>
      <c r="BB45" s="431"/>
      <c r="BC45" s="66"/>
      <c r="BD45" s="218"/>
      <c r="BE45" s="433"/>
      <c r="BF45" s="71"/>
      <c r="BG45" s="454"/>
      <c r="BH45" s="70"/>
      <c r="BI45" s="219"/>
      <c r="BJ45" s="435"/>
      <c r="BK45" s="63"/>
      <c r="BL45" s="433"/>
      <c r="BM45" s="64"/>
      <c r="BN45" s="437"/>
      <c r="BO45" s="68"/>
      <c r="BP45" s="65"/>
      <c r="BQ45" s="439"/>
      <c r="BR45" s="67"/>
      <c r="BS45" s="39"/>
    </row>
    <row r="46" spans="4:71" ht="12" customHeight="1">
      <c r="D46" s="33"/>
      <c r="E46" s="38"/>
      <c r="F46" s="216"/>
      <c r="G46" s="53"/>
      <c r="H46" s="226"/>
      <c r="I46" s="56"/>
      <c r="J46" s="226"/>
      <c r="K46" s="200"/>
      <c r="L46" s="57"/>
      <c r="M46" s="432"/>
      <c r="N46" s="58"/>
      <c r="O46" s="436"/>
      <c r="P46" s="226"/>
      <c r="Q46" s="226"/>
      <c r="R46" s="462"/>
      <c r="S46" s="59"/>
      <c r="T46" s="218"/>
      <c r="U46" s="432"/>
      <c r="V46" s="220"/>
      <c r="W46" s="221" t="s">
        <v>575</v>
      </c>
      <c r="X46" s="56"/>
      <c r="Y46" s="226"/>
      <c r="Z46" s="200"/>
      <c r="AA46" s="57"/>
      <c r="AB46" s="432"/>
      <c r="AC46" s="58"/>
      <c r="AD46" s="436"/>
      <c r="AE46" s="226"/>
      <c r="AF46" s="226"/>
      <c r="AG46" s="438"/>
      <c r="AH46" s="60"/>
      <c r="AI46" s="39"/>
      <c r="AO46" s="38"/>
      <c r="AP46" s="452" t="e">
        <f>'内訳書(受変電設備)'!#REF!</f>
        <v>#REF!</v>
      </c>
      <c r="AQ46" s="53"/>
      <c r="AR46" s="463" t="e">
        <f>'内訳書(受変電設備)'!#REF!</f>
        <v>#REF!</v>
      </c>
      <c r="AS46" s="56"/>
      <c r="AT46" s="226"/>
      <c r="AU46" s="434" t="e">
        <f>'内訳書(受変電設備)'!#REF!</f>
        <v>#REF!</v>
      </c>
      <c r="AV46" s="57"/>
      <c r="AW46" s="432"/>
      <c r="AX46" s="58"/>
      <c r="AY46" s="436" t="e">
        <f>'内訳書(受変電設備)'!#REF!</f>
        <v>#REF!</v>
      </c>
      <c r="AZ46" s="59"/>
      <c r="BA46" s="226"/>
      <c r="BB46" s="462" t="e">
        <f>'内訳書(受変電設備)'!#REF!</f>
        <v>#REF!</v>
      </c>
      <c r="BC46" s="59"/>
      <c r="BD46" s="218"/>
      <c r="BE46" s="432"/>
      <c r="BF46" s="220"/>
      <c r="BG46" s="221" t="s">
        <v>562</v>
      </c>
      <c r="BH46" s="56"/>
      <c r="BI46" s="226"/>
      <c r="BJ46" s="434" t="e">
        <f>BJ50-BJ48</f>
        <v>#REF!</v>
      </c>
      <c r="BK46" s="57"/>
      <c r="BL46" s="432"/>
      <c r="BM46" s="58"/>
      <c r="BN46" s="436"/>
      <c r="BO46" s="59"/>
      <c r="BP46" s="226"/>
      <c r="BQ46" s="438"/>
      <c r="BR46" s="60"/>
      <c r="BS46" s="39"/>
    </row>
    <row r="47" spans="4:71" ht="12" customHeight="1">
      <c r="D47" s="33"/>
      <c r="E47" s="38"/>
      <c r="F47" s="207"/>
      <c r="G47" s="61"/>
      <c r="H47" s="219"/>
      <c r="I47" s="62"/>
      <c r="J47" s="219"/>
      <c r="K47" s="203"/>
      <c r="L47" s="63"/>
      <c r="M47" s="433"/>
      <c r="N47" s="64"/>
      <c r="O47" s="437"/>
      <c r="P47" s="65"/>
      <c r="Q47" s="65"/>
      <c r="R47" s="431"/>
      <c r="S47" s="66"/>
      <c r="T47" s="218"/>
      <c r="U47" s="433"/>
      <c r="V47" s="222"/>
      <c r="W47" s="72" t="s">
        <v>37</v>
      </c>
      <c r="X47" s="62"/>
      <c r="Y47" s="219"/>
      <c r="Z47" s="203">
        <f>SUM(K23+K25+K27+K29+K31+K33+K35+K37+K39+K41+K43+K45+K47+K49+K51+Z23+Z25+Z27+Z29+Z33)</f>
        <v>0</v>
      </c>
      <c r="AA47" s="63"/>
      <c r="AB47" s="433"/>
      <c r="AC47" s="64"/>
      <c r="AD47" s="437"/>
      <c r="AE47" s="65"/>
      <c r="AF47" s="65"/>
      <c r="AG47" s="439"/>
      <c r="AH47" s="67"/>
      <c r="AI47" s="39"/>
      <c r="AO47" s="38"/>
      <c r="AP47" s="460"/>
      <c r="AQ47" s="61"/>
      <c r="AR47" s="454"/>
      <c r="AS47" s="62"/>
      <c r="AT47" s="219"/>
      <c r="AU47" s="435"/>
      <c r="AV47" s="63"/>
      <c r="AW47" s="433"/>
      <c r="AX47" s="64"/>
      <c r="AY47" s="437"/>
      <c r="AZ47" s="68"/>
      <c r="BA47" s="65"/>
      <c r="BB47" s="431"/>
      <c r="BC47" s="66"/>
      <c r="BD47" s="218"/>
      <c r="BE47" s="433"/>
      <c r="BF47" s="222"/>
      <c r="BG47" s="72" t="s">
        <v>37</v>
      </c>
      <c r="BH47" s="62"/>
      <c r="BI47" s="219"/>
      <c r="BJ47" s="435"/>
      <c r="BK47" s="63"/>
      <c r="BL47" s="433"/>
      <c r="BM47" s="64"/>
      <c r="BN47" s="437"/>
      <c r="BO47" s="68"/>
      <c r="BP47" s="65"/>
      <c r="BQ47" s="439"/>
      <c r="BR47" s="67"/>
      <c r="BS47" s="39"/>
    </row>
    <row r="48" spans="4:71" ht="12" customHeight="1">
      <c r="D48" s="33"/>
      <c r="E48" s="38"/>
      <c r="F48" s="216"/>
      <c r="G48" s="53"/>
      <c r="H48" s="226"/>
      <c r="I48" s="70"/>
      <c r="J48" s="218"/>
      <c r="K48" s="200"/>
      <c r="L48" s="73"/>
      <c r="M48" s="74"/>
      <c r="N48" s="74"/>
      <c r="O48" s="459"/>
      <c r="P48" s="75"/>
      <c r="Q48" s="75"/>
      <c r="R48" s="430"/>
      <c r="S48" s="76"/>
      <c r="T48" s="218"/>
      <c r="U48" s="432"/>
      <c r="V48" s="220"/>
      <c r="W48" s="77" t="s">
        <v>576</v>
      </c>
      <c r="X48" s="56"/>
      <c r="Y48" s="226"/>
      <c r="Z48" s="200"/>
      <c r="AA48" s="57"/>
      <c r="AB48" s="432"/>
      <c r="AC48" s="58"/>
      <c r="AD48" s="436"/>
      <c r="AE48" s="226"/>
      <c r="AF48" s="226"/>
      <c r="AG48" s="438"/>
      <c r="AH48" s="60"/>
      <c r="AI48" s="39"/>
      <c r="AO48" s="38"/>
      <c r="AP48" s="452" t="e">
        <f>'内訳書(受変電設備)'!#REF!</f>
        <v>#REF!</v>
      </c>
      <c r="AQ48" s="53"/>
      <c r="AR48" s="453" t="e">
        <f>'内訳書(受変電設備)'!#REF!</f>
        <v>#REF!</v>
      </c>
      <c r="AS48" s="70"/>
      <c r="AT48" s="218"/>
      <c r="AU48" s="461" t="e">
        <f>'内訳書(受変電設備)'!#REF!</f>
        <v>#REF!</v>
      </c>
      <c r="AV48" s="73"/>
      <c r="AW48" s="74"/>
      <c r="AX48" s="74"/>
      <c r="AY48" s="459" t="e">
        <f>'内訳書(受変電設備)'!#REF!</f>
        <v>#REF!</v>
      </c>
      <c r="AZ48" s="78"/>
      <c r="BA48" s="74"/>
      <c r="BB48" s="430" t="e">
        <f>'内訳書(受変電設備)'!#REF!</f>
        <v>#REF!</v>
      </c>
      <c r="BC48" s="76"/>
      <c r="BD48" s="218"/>
      <c r="BE48" s="432"/>
      <c r="BF48" s="220"/>
      <c r="BG48" s="77" t="s">
        <v>563</v>
      </c>
      <c r="BH48" s="56"/>
      <c r="BI48" s="226"/>
      <c r="BJ48" s="434" t="e">
        <f>BJ30</f>
        <v>#REF!</v>
      </c>
      <c r="BK48" s="57"/>
      <c r="BL48" s="432"/>
      <c r="BM48" s="58"/>
      <c r="BN48" s="436"/>
      <c r="BO48" s="59"/>
      <c r="BP48" s="226"/>
      <c r="BQ48" s="438"/>
      <c r="BR48" s="60"/>
      <c r="BS48" s="39"/>
    </row>
    <row r="49" spans="4:71" ht="12" customHeight="1">
      <c r="D49" s="33"/>
      <c r="E49" s="38"/>
      <c r="F49" s="207"/>
      <c r="G49" s="61"/>
      <c r="H49" s="219"/>
      <c r="I49" s="62"/>
      <c r="J49" s="219"/>
      <c r="K49" s="203"/>
      <c r="L49" s="63"/>
      <c r="M49" s="79"/>
      <c r="N49" s="79"/>
      <c r="O49" s="437"/>
      <c r="P49" s="80"/>
      <c r="Q49" s="80"/>
      <c r="R49" s="431"/>
      <c r="S49" s="66"/>
      <c r="T49" s="218"/>
      <c r="U49" s="433"/>
      <c r="V49" s="222"/>
      <c r="W49" s="72" t="s">
        <v>39</v>
      </c>
      <c r="X49" s="62"/>
      <c r="Y49" s="219"/>
      <c r="Z49" s="203">
        <f>SUM(Z31+Z35)</f>
        <v>0</v>
      </c>
      <c r="AA49" s="63"/>
      <c r="AB49" s="433"/>
      <c r="AC49" s="64"/>
      <c r="AD49" s="437"/>
      <c r="AE49" s="65"/>
      <c r="AF49" s="65"/>
      <c r="AG49" s="439"/>
      <c r="AH49" s="67"/>
      <c r="AI49" s="39"/>
      <c r="AO49" s="38"/>
      <c r="AP49" s="460"/>
      <c r="AQ49" s="61"/>
      <c r="AR49" s="454"/>
      <c r="AS49" s="62"/>
      <c r="AT49" s="219"/>
      <c r="AU49" s="435"/>
      <c r="AV49" s="63"/>
      <c r="AW49" s="79"/>
      <c r="AX49" s="79"/>
      <c r="AY49" s="437"/>
      <c r="AZ49" s="81"/>
      <c r="BA49" s="79"/>
      <c r="BB49" s="431"/>
      <c r="BC49" s="66"/>
      <c r="BD49" s="218"/>
      <c r="BE49" s="433"/>
      <c r="BF49" s="222"/>
      <c r="BG49" s="72" t="s">
        <v>39</v>
      </c>
      <c r="BH49" s="62"/>
      <c r="BI49" s="219"/>
      <c r="BJ49" s="435"/>
      <c r="BK49" s="63"/>
      <c r="BL49" s="433"/>
      <c r="BM49" s="64"/>
      <c r="BN49" s="437"/>
      <c r="BO49" s="68"/>
      <c r="BP49" s="65"/>
      <c r="BQ49" s="439"/>
      <c r="BR49" s="67"/>
      <c r="BS49" s="39"/>
    </row>
    <row r="50" spans="4:71" ht="12" customHeight="1">
      <c r="D50" s="33"/>
      <c r="E50" s="38"/>
      <c r="F50" s="202"/>
      <c r="G50" s="69"/>
      <c r="H50" s="226"/>
      <c r="I50" s="70"/>
      <c r="J50" s="218"/>
      <c r="K50" s="208"/>
      <c r="L50" s="73"/>
      <c r="M50" s="74"/>
      <c r="N50" s="74"/>
      <c r="O50" s="440"/>
      <c r="P50" s="75"/>
      <c r="Q50" s="75"/>
      <c r="R50" s="430"/>
      <c r="S50" s="76"/>
      <c r="T50" s="218"/>
      <c r="U50" s="442" t="s">
        <v>30</v>
      </c>
      <c r="V50" s="443"/>
      <c r="W50" s="443"/>
      <c r="X50" s="444"/>
      <c r="Y50" s="226"/>
      <c r="Z50" s="210"/>
      <c r="AA50" s="57"/>
      <c r="AB50" s="82"/>
      <c r="AC50" s="82"/>
      <c r="AD50" s="448"/>
      <c r="AE50" s="83"/>
      <c r="AF50" s="83"/>
      <c r="AG50" s="450"/>
      <c r="AH50" s="60"/>
      <c r="AI50" s="39"/>
      <c r="AO50" s="38"/>
      <c r="AP50" s="452" t="e">
        <f>'内訳書(受変電設備)'!#REF!</f>
        <v>#REF!</v>
      </c>
      <c r="AQ50" s="69"/>
      <c r="AR50" s="453" t="e">
        <f>'内訳書(受変電設備)'!#REF!</f>
        <v>#REF!</v>
      </c>
      <c r="AS50" s="70"/>
      <c r="AT50" s="218"/>
      <c r="AU50" s="455" t="e">
        <f>'内訳書(受変電設備)'!#REF!</f>
        <v>#REF!</v>
      </c>
      <c r="AV50" s="73"/>
      <c r="AW50" s="74"/>
      <c r="AX50" s="74"/>
      <c r="AY50" s="440" t="e">
        <f>'内訳書(受変電設備)'!#REF!</f>
        <v>#REF!</v>
      </c>
      <c r="AZ50" s="78"/>
      <c r="BA50" s="74"/>
      <c r="BB50" s="430" t="e">
        <f>'内訳書(受変電設備)'!#REF!</f>
        <v>#REF!</v>
      </c>
      <c r="BC50" s="76"/>
      <c r="BD50" s="218"/>
      <c r="BE50" s="442" t="s">
        <v>30</v>
      </c>
      <c r="BF50" s="443"/>
      <c r="BG50" s="443"/>
      <c r="BH50" s="444"/>
      <c r="BI50" s="226"/>
      <c r="BJ50" s="457" t="e">
        <f>SUM(AU22:AU51,BJ22:BJ31)</f>
        <v>#REF!</v>
      </c>
      <c r="BK50" s="57"/>
      <c r="BL50" s="82"/>
      <c r="BM50" s="82"/>
      <c r="BN50" s="448" t="e">
        <f>SUM(AY22:AY51,BN22:BN49)</f>
        <v>#REF!</v>
      </c>
      <c r="BO50" s="84"/>
      <c r="BP50" s="82"/>
      <c r="BQ50" s="450" t="e">
        <f>SUM(BB22:BB51,BQ22:BQ49)</f>
        <v>#REF!</v>
      </c>
      <c r="BR50" s="60"/>
      <c r="BS50" s="39"/>
    </row>
    <row r="51" spans="4:71" ht="12" customHeight="1">
      <c r="D51" s="33"/>
      <c r="E51" s="38"/>
      <c r="F51" s="206"/>
      <c r="G51" s="61"/>
      <c r="H51" s="219"/>
      <c r="I51" s="62"/>
      <c r="J51" s="219"/>
      <c r="K51" s="209"/>
      <c r="L51" s="63"/>
      <c r="M51" s="79"/>
      <c r="N51" s="79"/>
      <c r="O51" s="441"/>
      <c r="P51" s="80"/>
      <c r="Q51" s="80"/>
      <c r="R51" s="431"/>
      <c r="S51" s="66"/>
      <c r="T51" s="218"/>
      <c r="U51" s="445"/>
      <c r="V51" s="446"/>
      <c r="W51" s="446"/>
      <c r="X51" s="447"/>
      <c r="Y51" s="219"/>
      <c r="Z51" s="211">
        <f>SUM(Z47+Z49)</f>
        <v>0</v>
      </c>
      <c r="AA51" s="63"/>
      <c r="AB51" s="79"/>
      <c r="AC51" s="79"/>
      <c r="AD51" s="449"/>
      <c r="AE51" s="80"/>
      <c r="AF51" s="80"/>
      <c r="AG51" s="451"/>
      <c r="AH51" s="67"/>
      <c r="AI51" s="39"/>
      <c r="AK51" s="85">
        <f>SUM(K23+K25+K27+K29+K31+K33+K35+K37+K39+K41+K43+K45+K47+K49+K51+Z23+Z25+Z27+Z29+Z31+Z33+Z35)</f>
        <v>0</v>
      </c>
      <c r="AO51" s="38"/>
      <c r="AP51" s="433"/>
      <c r="AQ51" s="61"/>
      <c r="AR51" s="454"/>
      <c r="AS51" s="62"/>
      <c r="AT51" s="219"/>
      <c r="AU51" s="456"/>
      <c r="AV51" s="63"/>
      <c r="AW51" s="79"/>
      <c r="AX51" s="79"/>
      <c r="AY51" s="441"/>
      <c r="AZ51" s="81"/>
      <c r="BA51" s="79"/>
      <c r="BB51" s="431"/>
      <c r="BC51" s="66"/>
      <c r="BD51" s="218"/>
      <c r="BE51" s="445"/>
      <c r="BF51" s="446"/>
      <c r="BG51" s="446"/>
      <c r="BH51" s="447"/>
      <c r="BI51" s="219"/>
      <c r="BJ51" s="458"/>
      <c r="BK51" s="63"/>
      <c r="BL51" s="79"/>
      <c r="BM51" s="79"/>
      <c r="BN51" s="449"/>
      <c r="BO51" s="81"/>
      <c r="BP51" s="79"/>
      <c r="BQ51" s="451"/>
      <c r="BR51" s="67"/>
      <c r="BS51" s="39"/>
    </row>
    <row r="52" spans="4:71" ht="15" customHeight="1">
      <c r="D52" s="33"/>
      <c r="E52" s="86"/>
      <c r="F52" s="87"/>
      <c r="G52" s="87"/>
      <c r="H52" s="88"/>
      <c r="I52" s="88"/>
      <c r="J52" s="89"/>
      <c r="K52" s="90"/>
      <c r="L52" s="90"/>
      <c r="M52" s="89"/>
      <c r="N52" s="89"/>
      <c r="O52" s="89"/>
      <c r="P52" s="89"/>
      <c r="Q52" s="89"/>
      <c r="R52" s="89"/>
      <c r="S52" s="89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2"/>
      <c r="AO52" s="86"/>
      <c r="AP52" s="87"/>
      <c r="AQ52" s="87"/>
      <c r="AR52" s="88"/>
      <c r="AS52" s="88"/>
      <c r="AT52" s="89"/>
      <c r="AU52" s="90"/>
      <c r="AV52" s="90"/>
      <c r="AW52" s="89"/>
      <c r="AX52" s="89"/>
      <c r="AY52" s="89"/>
      <c r="AZ52" s="89"/>
      <c r="BA52" s="89"/>
      <c r="BB52" s="89"/>
      <c r="BC52" s="89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2"/>
    </row>
    <row r="54" spans="4:71" ht="15" customHeight="1">
      <c r="D54" s="33"/>
      <c r="K54" s="93"/>
      <c r="AU54" s="93"/>
    </row>
    <row r="55" spans="4:71" ht="15" customHeight="1">
      <c r="D55" s="33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</row>
    <row r="56" spans="4:71" ht="15" customHeight="1">
      <c r="D56" s="33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</row>
    <row r="57" spans="4:71" ht="15" customHeight="1">
      <c r="D57" s="33"/>
    </row>
    <row r="58" spans="4:71" ht="15" customHeight="1">
      <c r="D58" s="33"/>
    </row>
    <row r="59" spans="4:71" ht="15" customHeight="1">
      <c r="D59" s="33"/>
      <c r="H59" s="41"/>
      <c r="I59" s="42"/>
      <c r="K59" s="95"/>
      <c r="AR59" s="41"/>
      <c r="AS59" s="42"/>
      <c r="AU59" s="95"/>
    </row>
    <row r="60" spans="4:71" ht="15" customHeight="1">
      <c r="D60" s="33"/>
      <c r="H60" s="41"/>
      <c r="I60" s="42"/>
      <c r="K60" s="45"/>
      <c r="AR60" s="41"/>
      <c r="AS60" s="42"/>
      <c r="AU60" s="45"/>
    </row>
    <row r="61" spans="4:71" ht="15" customHeight="1">
      <c r="D61" s="33"/>
      <c r="H61" s="41"/>
      <c r="I61" s="42"/>
      <c r="K61" s="45"/>
      <c r="AR61" s="41"/>
      <c r="AS61" s="42"/>
      <c r="AU61" s="45"/>
    </row>
    <row r="62" spans="4:71" ht="15" customHeight="1">
      <c r="D62" s="33"/>
      <c r="H62" s="41"/>
      <c r="I62" s="42"/>
      <c r="K62" s="45"/>
      <c r="AR62" s="41"/>
      <c r="AS62" s="42"/>
      <c r="AU62" s="45"/>
    </row>
    <row r="63" spans="4:71" ht="15" customHeight="1">
      <c r="D63" s="33"/>
      <c r="H63" s="41"/>
      <c r="I63" s="42"/>
      <c r="K63" s="96"/>
      <c r="AR63" s="41"/>
      <c r="AS63" s="42"/>
      <c r="AU63" s="96"/>
    </row>
    <row r="64" spans="4:71" ht="15" customHeight="1">
      <c r="D64" s="33"/>
      <c r="H64" s="41"/>
      <c r="I64" s="42"/>
      <c r="K64" s="45"/>
      <c r="AR64" s="41"/>
      <c r="AS64" s="42"/>
      <c r="AU64" s="45"/>
    </row>
    <row r="65" spans="4:55" ht="15" customHeight="1">
      <c r="D65" s="33"/>
      <c r="H65" s="41"/>
      <c r="I65" s="42"/>
      <c r="J65" s="46"/>
      <c r="K65" s="97"/>
      <c r="L65" s="48"/>
      <c r="AR65" s="41"/>
      <c r="AS65" s="42"/>
      <c r="AT65" s="46"/>
      <c r="AU65" s="97"/>
      <c r="AV65" s="48"/>
    </row>
    <row r="66" spans="4:55" ht="15" customHeight="1">
      <c r="D66" s="33"/>
      <c r="H66" s="42"/>
      <c r="I66" s="42"/>
      <c r="J66" s="46"/>
      <c r="K66" s="48"/>
      <c r="L66" s="48"/>
      <c r="AR66" s="42"/>
      <c r="AS66" s="42"/>
      <c r="AT66" s="46"/>
      <c r="AU66" s="48"/>
      <c r="AV66" s="48"/>
    </row>
    <row r="67" spans="4:55" ht="15" customHeight="1">
      <c r="D67" s="33"/>
    </row>
    <row r="68" spans="4:55" ht="15" customHeight="1">
      <c r="D68" s="33"/>
      <c r="F68" s="9"/>
      <c r="G68" s="9"/>
      <c r="H68" s="9"/>
      <c r="I68" s="9"/>
      <c r="J68" s="16"/>
      <c r="K68" s="9"/>
      <c r="L68" s="16"/>
      <c r="M68" s="9"/>
      <c r="N68" s="9"/>
      <c r="O68" s="9"/>
      <c r="P68" s="9"/>
      <c r="Q68" s="9"/>
      <c r="R68" s="9"/>
      <c r="S68" s="9"/>
      <c r="AP68" s="9"/>
      <c r="AQ68" s="9"/>
      <c r="AR68" s="9"/>
      <c r="AS68" s="9"/>
      <c r="AT68" s="16"/>
      <c r="AU68" s="9"/>
      <c r="AV68" s="16"/>
      <c r="AW68" s="9"/>
      <c r="AX68" s="9"/>
      <c r="AY68" s="9"/>
      <c r="AZ68" s="9"/>
      <c r="BA68" s="9"/>
      <c r="BB68" s="9"/>
      <c r="BC68" s="9"/>
    </row>
    <row r="69" spans="4:55" ht="15" customHeight="1">
      <c r="D69" s="33"/>
      <c r="F69" s="9"/>
      <c r="G69" s="9"/>
      <c r="H69" s="98"/>
      <c r="I69" s="98"/>
      <c r="J69" s="16"/>
      <c r="K69" s="99"/>
      <c r="L69" s="99"/>
      <c r="M69" s="16"/>
      <c r="N69" s="16"/>
      <c r="O69" s="16"/>
      <c r="P69" s="16"/>
      <c r="Q69" s="16"/>
      <c r="R69" s="16"/>
      <c r="S69" s="16"/>
      <c r="AP69" s="9"/>
      <c r="AQ69" s="9"/>
      <c r="AR69" s="98"/>
      <c r="AS69" s="98"/>
      <c r="AT69" s="16"/>
      <c r="AU69" s="99"/>
      <c r="AV69" s="99"/>
      <c r="AW69" s="16"/>
      <c r="AX69" s="16"/>
      <c r="AY69" s="16"/>
      <c r="AZ69" s="16"/>
      <c r="BA69" s="16"/>
      <c r="BB69" s="16"/>
      <c r="BC69" s="16"/>
    </row>
    <row r="70" spans="4:55" ht="15" customHeight="1">
      <c r="D70" s="33"/>
      <c r="F70" s="9"/>
      <c r="G70" s="9"/>
      <c r="H70" s="98"/>
      <c r="I70" s="98"/>
      <c r="J70" s="16"/>
      <c r="K70" s="100"/>
      <c r="L70" s="99"/>
      <c r="M70" s="101"/>
      <c r="N70" s="101"/>
      <c r="O70" s="101"/>
      <c r="P70" s="101"/>
      <c r="Q70" s="101"/>
      <c r="R70" s="101"/>
      <c r="S70" s="16"/>
      <c r="AP70" s="9"/>
      <c r="AQ70" s="9"/>
      <c r="AR70" s="98"/>
      <c r="AS70" s="98"/>
      <c r="AT70" s="16"/>
      <c r="AU70" s="100"/>
      <c r="AV70" s="99"/>
      <c r="AW70" s="101"/>
      <c r="AX70" s="101"/>
      <c r="AY70" s="101"/>
      <c r="AZ70" s="101"/>
      <c r="BA70" s="101"/>
      <c r="BB70" s="101"/>
      <c r="BC70" s="16"/>
    </row>
    <row r="71" spans="4:55" ht="15" customHeight="1">
      <c r="D71" s="33"/>
      <c r="F71" s="9"/>
      <c r="G71" s="9"/>
      <c r="H71" s="98"/>
      <c r="I71" s="98"/>
      <c r="J71" s="16"/>
      <c r="K71" s="99"/>
      <c r="L71" s="99"/>
      <c r="M71" s="101"/>
      <c r="N71" s="101"/>
      <c r="O71" s="101"/>
      <c r="P71" s="101"/>
      <c r="Q71" s="101"/>
      <c r="R71" s="101"/>
      <c r="S71" s="16"/>
      <c r="AP71" s="9"/>
      <c r="AQ71" s="9"/>
      <c r="AR71" s="98"/>
      <c r="AS71" s="98"/>
      <c r="AT71" s="16"/>
      <c r="AU71" s="99"/>
      <c r="AV71" s="99"/>
      <c r="AW71" s="101"/>
      <c r="AX71" s="101"/>
      <c r="AY71" s="101"/>
      <c r="AZ71" s="101"/>
      <c r="BA71" s="101"/>
      <c r="BB71" s="101"/>
      <c r="BC71" s="16"/>
    </row>
    <row r="72" spans="4:55" ht="15" customHeight="1">
      <c r="D72" s="33"/>
      <c r="F72" s="9"/>
      <c r="G72" s="9"/>
      <c r="H72" s="98"/>
      <c r="I72" s="98"/>
      <c r="J72" s="16"/>
      <c r="K72" s="100"/>
      <c r="L72" s="99"/>
      <c r="M72" s="101"/>
      <c r="N72" s="101"/>
      <c r="O72" s="101"/>
      <c r="P72" s="101"/>
      <c r="Q72" s="101"/>
      <c r="R72" s="101"/>
      <c r="S72" s="16"/>
      <c r="AP72" s="9"/>
      <c r="AQ72" s="9"/>
      <c r="AR72" s="98"/>
      <c r="AS72" s="98"/>
      <c r="AT72" s="16"/>
      <c r="AU72" s="100"/>
      <c r="AV72" s="99"/>
      <c r="AW72" s="101"/>
      <c r="AX72" s="101"/>
      <c r="AY72" s="101"/>
      <c r="AZ72" s="101"/>
      <c r="BA72" s="101"/>
      <c r="BB72" s="101"/>
      <c r="BC72" s="16"/>
    </row>
    <row r="73" spans="4:55" ht="15" customHeight="1">
      <c r="D73" s="33"/>
      <c r="F73" s="9"/>
      <c r="G73" s="9"/>
      <c r="H73" s="98"/>
      <c r="I73" s="98"/>
      <c r="J73" s="16"/>
      <c r="K73" s="99"/>
      <c r="L73" s="99"/>
      <c r="M73" s="101"/>
      <c r="N73" s="101"/>
      <c r="O73" s="101"/>
      <c r="P73" s="101"/>
      <c r="Q73" s="101"/>
      <c r="R73" s="101"/>
      <c r="S73" s="16"/>
      <c r="AP73" s="9"/>
      <c r="AQ73" s="9"/>
      <c r="AR73" s="98"/>
      <c r="AS73" s="98"/>
      <c r="AT73" s="16"/>
      <c r="AU73" s="99"/>
      <c r="AV73" s="99"/>
      <c r="AW73" s="101"/>
      <c r="AX73" s="101"/>
      <c r="AY73" s="101"/>
      <c r="AZ73" s="101"/>
      <c r="BA73" s="101"/>
      <c r="BB73" s="101"/>
      <c r="BC73" s="16"/>
    </row>
    <row r="74" spans="4:55" ht="15" customHeight="1">
      <c r="D74" s="33"/>
      <c r="F74" s="9"/>
      <c r="G74" s="9"/>
      <c r="H74" s="98"/>
      <c r="I74" s="98"/>
      <c r="J74" s="16"/>
      <c r="K74" s="100"/>
      <c r="L74" s="99"/>
      <c r="M74" s="101"/>
      <c r="N74" s="101"/>
      <c r="O74" s="101"/>
      <c r="P74" s="101"/>
      <c r="Q74" s="101"/>
      <c r="R74" s="101"/>
      <c r="S74" s="16"/>
      <c r="AP74" s="9"/>
      <c r="AQ74" s="9"/>
      <c r="AR74" s="98"/>
      <c r="AS74" s="98"/>
      <c r="AT74" s="16"/>
      <c r="AU74" s="100"/>
      <c r="AV74" s="99"/>
      <c r="AW74" s="101"/>
      <c r="AX74" s="101"/>
      <c r="AY74" s="101"/>
      <c r="AZ74" s="101"/>
      <c r="BA74" s="101"/>
      <c r="BB74" s="101"/>
      <c r="BC74" s="16"/>
    </row>
    <row r="75" spans="4:55" ht="15" customHeight="1">
      <c r="D75" s="33"/>
      <c r="F75" s="9"/>
      <c r="G75" s="9"/>
      <c r="H75" s="98"/>
      <c r="I75" s="98"/>
      <c r="J75" s="16"/>
      <c r="K75" s="100"/>
      <c r="L75" s="99"/>
      <c r="M75" s="101"/>
      <c r="N75" s="101"/>
      <c r="O75" s="101"/>
      <c r="P75" s="101"/>
      <c r="Q75" s="101"/>
      <c r="R75" s="101"/>
      <c r="S75" s="16"/>
      <c r="AP75" s="9"/>
      <c r="AQ75" s="9"/>
      <c r="AR75" s="98"/>
      <c r="AS75" s="98"/>
      <c r="AT75" s="16"/>
      <c r="AU75" s="100"/>
      <c r="AV75" s="99"/>
      <c r="AW75" s="101"/>
      <c r="AX75" s="101"/>
      <c r="AY75" s="101"/>
      <c r="AZ75" s="101"/>
      <c r="BA75" s="101"/>
      <c r="BB75" s="101"/>
      <c r="BC75" s="16"/>
    </row>
    <row r="76" spans="4:55" ht="15" customHeight="1">
      <c r="D76" s="33"/>
      <c r="F76" s="9"/>
      <c r="G76" s="9"/>
      <c r="H76" s="98"/>
      <c r="I76" s="98"/>
      <c r="J76" s="16"/>
      <c r="K76" s="100"/>
      <c r="L76" s="99"/>
      <c r="M76" s="101"/>
      <c r="N76" s="101"/>
      <c r="O76" s="101"/>
      <c r="P76" s="101"/>
      <c r="Q76" s="101"/>
      <c r="R76" s="101"/>
      <c r="S76" s="16"/>
      <c r="AP76" s="9"/>
      <c r="AQ76" s="9"/>
      <c r="AR76" s="98"/>
      <c r="AS76" s="98"/>
      <c r="AT76" s="16"/>
      <c r="AU76" s="100"/>
      <c r="AV76" s="99"/>
      <c r="AW76" s="101"/>
      <c r="AX76" s="101"/>
      <c r="AY76" s="101"/>
      <c r="AZ76" s="101"/>
      <c r="BA76" s="101"/>
      <c r="BB76" s="101"/>
      <c r="BC76" s="16"/>
    </row>
    <row r="77" spans="4:55" ht="15" customHeight="1">
      <c r="D77" s="33"/>
      <c r="F77" s="9"/>
      <c r="G77" s="9"/>
      <c r="H77" s="98"/>
      <c r="I77" s="98"/>
      <c r="J77" s="16"/>
      <c r="K77" s="100"/>
      <c r="L77" s="99"/>
      <c r="M77" s="102"/>
      <c r="N77" s="102"/>
      <c r="O77" s="102"/>
      <c r="P77" s="102"/>
      <c r="Q77" s="102"/>
      <c r="R77" s="102"/>
      <c r="S77" s="16"/>
      <c r="AP77" s="9"/>
      <c r="AQ77" s="9"/>
      <c r="AR77" s="98"/>
      <c r="AS77" s="98"/>
      <c r="AT77" s="16"/>
      <c r="AU77" s="100"/>
      <c r="AV77" s="99"/>
      <c r="AW77" s="102"/>
      <c r="AX77" s="102"/>
      <c r="AY77" s="102"/>
      <c r="AZ77" s="102"/>
      <c r="BA77" s="102"/>
      <c r="BB77" s="102"/>
      <c r="BC77" s="16"/>
    </row>
    <row r="78" spans="4:55" ht="15" customHeight="1">
      <c r="D78" s="33"/>
      <c r="F78" s="9"/>
      <c r="G78" s="9"/>
      <c r="H78" s="98"/>
      <c r="I78" s="98"/>
      <c r="J78" s="16"/>
      <c r="K78" s="100"/>
      <c r="L78" s="99"/>
      <c r="M78" s="102"/>
      <c r="N78" s="102"/>
      <c r="O78" s="102"/>
      <c r="P78" s="102"/>
      <c r="Q78" s="102"/>
      <c r="R78" s="102"/>
      <c r="S78" s="16"/>
      <c r="AP78" s="9"/>
      <c r="AQ78" s="9"/>
      <c r="AR78" s="98"/>
      <c r="AS78" s="98"/>
      <c r="AT78" s="16"/>
      <c r="AU78" s="100"/>
      <c r="AV78" s="99"/>
      <c r="AW78" s="102"/>
      <c r="AX78" s="102"/>
      <c r="AY78" s="102"/>
      <c r="AZ78" s="102"/>
      <c r="BA78" s="102"/>
      <c r="BB78" s="102"/>
      <c r="BC78" s="16"/>
    </row>
    <row r="79" spans="4:55" ht="15" customHeight="1">
      <c r="D79" s="33"/>
      <c r="F79" s="9"/>
      <c r="G79" s="9"/>
      <c r="H79" s="98"/>
      <c r="I79" s="98"/>
      <c r="J79" s="16"/>
      <c r="K79" s="100"/>
      <c r="L79" s="99"/>
      <c r="M79" s="102"/>
      <c r="N79" s="102"/>
      <c r="O79" s="102"/>
      <c r="P79" s="102"/>
      <c r="Q79" s="102"/>
      <c r="R79" s="102"/>
      <c r="S79" s="16"/>
      <c r="AP79" s="9"/>
      <c r="AQ79" s="9"/>
      <c r="AR79" s="98"/>
      <c r="AS79" s="98"/>
      <c r="AT79" s="16"/>
      <c r="AU79" s="100"/>
      <c r="AV79" s="99"/>
      <c r="AW79" s="102"/>
      <c r="AX79" s="102"/>
      <c r="AY79" s="102"/>
      <c r="AZ79" s="102"/>
      <c r="BA79" s="102"/>
      <c r="BB79" s="102"/>
      <c r="BC79" s="16"/>
    </row>
    <row r="80" spans="4:55" ht="15" customHeight="1">
      <c r="D80" s="33"/>
      <c r="F80" s="9"/>
      <c r="G80" s="9"/>
      <c r="H80" s="98"/>
      <c r="I80" s="98"/>
      <c r="J80" s="16"/>
      <c r="K80" s="100"/>
      <c r="L80" s="99"/>
      <c r="M80" s="102"/>
      <c r="N80" s="102"/>
      <c r="O80" s="102"/>
      <c r="P80" s="102"/>
      <c r="Q80" s="102"/>
      <c r="R80" s="102"/>
      <c r="S80" s="16"/>
      <c r="AP80" s="9"/>
      <c r="AQ80" s="9"/>
      <c r="AR80" s="98"/>
      <c r="AS80" s="98"/>
      <c r="AT80" s="16"/>
      <c r="AU80" s="100"/>
      <c r="AV80" s="99"/>
      <c r="AW80" s="102"/>
      <c r="AX80" s="102"/>
      <c r="AY80" s="102"/>
      <c r="AZ80" s="102"/>
      <c r="BA80" s="102"/>
      <c r="BB80" s="102"/>
      <c r="BC80" s="16"/>
    </row>
    <row r="81" spans="4:55" ht="15" customHeight="1">
      <c r="D81" s="33"/>
      <c r="F81" s="9"/>
      <c r="G81" s="9"/>
      <c r="H81" s="98"/>
      <c r="I81" s="98"/>
      <c r="J81" s="16"/>
      <c r="K81" s="99"/>
      <c r="L81" s="99"/>
      <c r="M81" s="102"/>
      <c r="N81" s="102"/>
      <c r="O81" s="102"/>
      <c r="P81" s="102"/>
      <c r="Q81" s="102"/>
      <c r="R81" s="102"/>
      <c r="S81" s="16"/>
      <c r="AP81" s="9"/>
      <c r="AQ81" s="9"/>
      <c r="AR81" s="98"/>
      <c r="AS81" s="98"/>
      <c r="AT81" s="16"/>
      <c r="AU81" s="99"/>
      <c r="AV81" s="99"/>
      <c r="AW81" s="102"/>
      <c r="AX81" s="102"/>
      <c r="AY81" s="102"/>
      <c r="AZ81" s="102"/>
      <c r="BA81" s="102"/>
      <c r="BB81" s="102"/>
      <c r="BC81" s="16"/>
    </row>
    <row r="82" spans="4:55" ht="15" customHeight="1">
      <c r="D82" s="33"/>
      <c r="F82" s="9"/>
      <c r="G82" s="9"/>
      <c r="H82" s="98"/>
      <c r="I82" s="98"/>
      <c r="J82" s="16"/>
      <c r="K82" s="103"/>
      <c r="L82" s="99"/>
      <c r="M82" s="102"/>
      <c r="N82" s="102"/>
      <c r="O82" s="102"/>
      <c r="P82" s="102"/>
      <c r="Q82" s="102"/>
      <c r="R82" s="102"/>
      <c r="S82" s="16"/>
      <c r="AP82" s="9"/>
      <c r="AQ82" s="9"/>
      <c r="AR82" s="98"/>
      <c r="AS82" s="98"/>
      <c r="AT82" s="16"/>
      <c r="AU82" s="103"/>
      <c r="AV82" s="99"/>
      <c r="AW82" s="102"/>
      <c r="AX82" s="102"/>
      <c r="AY82" s="102"/>
      <c r="AZ82" s="102"/>
      <c r="BA82" s="102"/>
      <c r="BB82" s="102"/>
      <c r="BC82" s="16"/>
    </row>
    <row r="83" spans="4:55" ht="15" customHeight="1">
      <c r="D83" s="33"/>
      <c r="F83" s="9"/>
      <c r="G83" s="9"/>
      <c r="H83" s="98"/>
      <c r="I83" s="98"/>
      <c r="J83" s="16"/>
      <c r="K83" s="99"/>
      <c r="L83" s="99"/>
      <c r="M83" s="102"/>
      <c r="N83" s="102"/>
      <c r="O83" s="102"/>
      <c r="P83" s="102"/>
      <c r="Q83" s="102"/>
      <c r="R83" s="102"/>
      <c r="S83" s="16"/>
      <c r="AP83" s="9"/>
      <c r="AQ83" s="9"/>
      <c r="AR83" s="98"/>
      <c r="AS83" s="98"/>
      <c r="AT83" s="16"/>
      <c r="AU83" s="99"/>
      <c r="AV83" s="99"/>
      <c r="AW83" s="102"/>
      <c r="AX83" s="102"/>
      <c r="AY83" s="102"/>
      <c r="AZ83" s="102"/>
      <c r="BA83" s="102"/>
      <c r="BB83" s="102"/>
      <c r="BC83" s="16"/>
    </row>
    <row r="84" spans="4:55" ht="15" customHeight="1">
      <c r="D84" s="33"/>
      <c r="F84" s="9"/>
      <c r="G84" s="9"/>
      <c r="H84" s="98"/>
      <c r="I84" s="98"/>
      <c r="J84" s="16"/>
      <c r="K84" s="103"/>
      <c r="L84" s="99"/>
      <c r="M84" s="102"/>
      <c r="N84" s="102"/>
      <c r="O84" s="102"/>
      <c r="P84" s="102"/>
      <c r="Q84" s="102"/>
      <c r="R84" s="102"/>
      <c r="S84" s="16"/>
      <c r="AP84" s="9"/>
      <c r="AQ84" s="9"/>
      <c r="AR84" s="98"/>
      <c r="AS84" s="98"/>
      <c r="AT84" s="16"/>
      <c r="AU84" s="103"/>
      <c r="AV84" s="99"/>
      <c r="AW84" s="102"/>
      <c r="AX84" s="102"/>
      <c r="AY84" s="102"/>
      <c r="AZ84" s="102"/>
      <c r="BA84" s="102"/>
      <c r="BB84" s="102"/>
      <c r="BC84" s="16"/>
    </row>
    <row r="85" spans="4:55" ht="15" customHeight="1">
      <c r="D85" s="33"/>
      <c r="F85" s="9"/>
      <c r="G85" s="9"/>
      <c r="H85" s="98"/>
      <c r="I85" s="98"/>
      <c r="J85" s="16"/>
      <c r="K85" s="99"/>
      <c r="L85" s="99"/>
      <c r="M85" s="102"/>
      <c r="N85" s="102"/>
      <c r="O85" s="102"/>
      <c r="P85" s="102"/>
      <c r="Q85" s="102"/>
      <c r="R85" s="102"/>
      <c r="S85" s="16"/>
      <c r="AP85" s="9"/>
      <c r="AQ85" s="9"/>
      <c r="AR85" s="98"/>
      <c r="AS85" s="98"/>
      <c r="AT85" s="16"/>
      <c r="AU85" s="99"/>
      <c r="AV85" s="99"/>
      <c r="AW85" s="102"/>
      <c r="AX85" s="102"/>
      <c r="AY85" s="102"/>
      <c r="AZ85" s="102"/>
      <c r="BA85" s="102"/>
      <c r="BB85" s="102"/>
      <c r="BC85" s="16"/>
    </row>
    <row r="86" spans="4:55" ht="15" customHeight="1">
      <c r="D86" s="33"/>
      <c r="F86" s="9"/>
      <c r="G86" s="9"/>
      <c r="H86" s="98"/>
      <c r="I86" s="98"/>
      <c r="J86" s="16"/>
      <c r="K86" s="100"/>
      <c r="L86" s="99"/>
      <c r="M86" s="102"/>
      <c r="N86" s="102"/>
      <c r="O86" s="102"/>
      <c r="P86" s="102"/>
      <c r="Q86" s="102"/>
      <c r="R86" s="102"/>
      <c r="S86" s="16"/>
      <c r="AP86" s="9"/>
      <c r="AQ86" s="9"/>
      <c r="AR86" s="98"/>
      <c r="AS86" s="98"/>
      <c r="AT86" s="16"/>
      <c r="AU86" s="100"/>
      <c r="AV86" s="99"/>
      <c r="AW86" s="102"/>
      <c r="AX86" s="102"/>
      <c r="AY86" s="102"/>
      <c r="AZ86" s="102"/>
      <c r="BA86" s="102"/>
      <c r="BB86" s="102"/>
      <c r="BC86" s="16"/>
    </row>
    <row r="87" spans="4:55" ht="15" customHeight="1">
      <c r="D87" s="33"/>
      <c r="F87" s="9"/>
      <c r="G87" s="9"/>
      <c r="H87" s="98"/>
      <c r="I87" s="98"/>
      <c r="J87" s="16"/>
      <c r="K87" s="99"/>
      <c r="L87" s="99"/>
      <c r="M87" s="102"/>
      <c r="N87" s="102"/>
      <c r="O87" s="102"/>
      <c r="P87" s="102"/>
      <c r="Q87" s="102"/>
      <c r="R87" s="102"/>
      <c r="S87" s="16"/>
      <c r="AP87" s="9"/>
      <c r="AQ87" s="9"/>
      <c r="AR87" s="98"/>
      <c r="AS87" s="98"/>
      <c r="AT87" s="16"/>
      <c r="AU87" s="99"/>
      <c r="AV87" s="99"/>
      <c r="AW87" s="102"/>
      <c r="AX87" s="102"/>
      <c r="AY87" s="102"/>
      <c r="AZ87" s="102"/>
      <c r="BA87" s="102"/>
      <c r="BB87" s="102"/>
      <c r="BC87" s="16"/>
    </row>
    <row r="88" spans="4:55" ht="15" customHeight="1">
      <c r="D88" s="33"/>
      <c r="F88" s="9"/>
      <c r="G88" s="9"/>
      <c r="H88" s="98"/>
      <c r="I88" s="98"/>
      <c r="J88" s="16"/>
      <c r="K88" s="100"/>
      <c r="L88" s="99"/>
      <c r="M88" s="102"/>
      <c r="N88" s="102"/>
      <c r="O88" s="102"/>
      <c r="P88" s="102"/>
      <c r="Q88" s="102"/>
      <c r="R88" s="102"/>
      <c r="S88" s="16"/>
      <c r="AP88" s="9"/>
      <c r="AQ88" s="9"/>
      <c r="AR88" s="98"/>
      <c r="AS88" s="98"/>
      <c r="AT88" s="16"/>
      <c r="AU88" s="100"/>
      <c r="AV88" s="99"/>
      <c r="AW88" s="102"/>
      <c r="AX88" s="102"/>
      <c r="AY88" s="102"/>
      <c r="AZ88" s="102"/>
      <c r="BA88" s="102"/>
      <c r="BB88" s="102"/>
      <c r="BC88" s="16"/>
    </row>
    <row r="89" spans="4:55" ht="15" customHeight="1">
      <c r="D89" s="33"/>
      <c r="F89" s="9"/>
      <c r="G89" s="9"/>
      <c r="H89" s="98"/>
      <c r="I89" s="98"/>
      <c r="J89" s="16"/>
      <c r="K89" s="99"/>
      <c r="L89" s="99"/>
      <c r="M89" s="102"/>
      <c r="N89" s="102"/>
      <c r="O89" s="102"/>
      <c r="P89" s="102"/>
      <c r="Q89" s="102"/>
      <c r="R89" s="102"/>
      <c r="S89" s="16"/>
      <c r="AP89" s="9"/>
      <c r="AQ89" s="9"/>
      <c r="AR89" s="98"/>
      <c r="AS89" s="98"/>
      <c r="AT89" s="16"/>
      <c r="AU89" s="99"/>
      <c r="AV89" s="99"/>
      <c r="AW89" s="102"/>
      <c r="AX89" s="102"/>
      <c r="AY89" s="102"/>
      <c r="AZ89" s="102"/>
      <c r="BA89" s="102"/>
      <c r="BB89" s="102"/>
      <c r="BC89" s="16"/>
    </row>
    <row r="90" spans="4:55" ht="15" customHeight="1">
      <c r="D90" s="33"/>
      <c r="F90" s="9"/>
      <c r="G90" s="9"/>
      <c r="H90" s="98"/>
      <c r="I90" s="98"/>
      <c r="J90" s="16"/>
      <c r="K90" s="100"/>
      <c r="L90" s="99"/>
      <c r="M90" s="102"/>
      <c r="N90" s="102"/>
      <c r="O90" s="102"/>
      <c r="P90" s="102"/>
      <c r="Q90" s="102"/>
      <c r="R90" s="102"/>
      <c r="S90" s="16"/>
      <c r="AP90" s="9"/>
      <c r="AQ90" s="9"/>
      <c r="AR90" s="98"/>
      <c r="AS90" s="98"/>
      <c r="AT90" s="16"/>
      <c r="AU90" s="100"/>
      <c r="AV90" s="99"/>
      <c r="AW90" s="102"/>
      <c r="AX90" s="102"/>
      <c r="AY90" s="102"/>
      <c r="AZ90" s="102"/>
      <c r="BA90" s="102"/>
      <c r="BB90" s="102"/>
      <c r="BC90" s="16"/>
    </row>
    <row r="91" spans="4:55" ht="15" customHeight="1">
      <c r="D91" s="33"/>
      <c r="F91" s="9"/>
      <c r="G91" s="9"/>
      <c r="H91" s="98"/>
      <c r="I91" s="98"/>
      <c r="J91" s="16"/>
      <c r="K91" s="99"/>
      <c r="L91" s="99"/>
      <c r="M91" s="102"/>
      <c r="N91" s="102"/>
      <c r="O91" s="102"/>
      <c r="P91" s="102"/>
      <c r="Q91" s="102"/>
      <c r="R91" s="102"/>
      <c r="S91" s="16"/>
      <c r="AP91" s="9"/>
      <c r="AQ91" s="9"/>
      <c r="AR91" s="98"/>
      <c r="AS91" s="98"/>
      <c r="AT91" s="16"/>
      <c r="AU91" s="99"/>
      <c r="AV91" s="99"/>
      <c r="AW91" s="102"/>
      <c r="AX91" s="102"/>
      <c r="AY91" s="102"/>
      <c r="AZ91" s="102"/>
      <c r="BA91" s="102"/>
      <c r="BB91" s="102"/>
      <c r="BC91" s="16"/>
    </row>
    <row r="92" spans="4:55" ht="15" customHeight="1">
      <c r="D92" s="33"/>
      <c r="F92" s="9"/>
      <c r="G92" s="9"/>
      <c r="H92" s="98"/>
      <c r="I92" s="98"/>
      <c r="J92" s="16"/>
      <c r="K92" s="100"/>
      <c r="L92" s="99"/>
      <c r="M92" s="102"/>
      <c r="N92" s="102"/>
      <c r="O92" s="102"/>
      <c r="P92" s="102"/>
      <c r="Q92" s="102"/>
      <c r="R92" s="102"/>
      <c r="S92" s="16"/>
      <c r="AP92" s="9"/>
      <c r="AQ92" s="9"/>
      <c r="AR92" s="98"/>
      <c r="AS92" s="98"/>
      <c r="AT92" s="16"/>
      <c r="AU92" s="100"/>
      <c r="AV92" s="99"/>
      <c r="AW92" s="102"/>
      <c r="AX92" s="102"/>
      <c r="AY92" s="102"/>
      <c r="AZ92" s="102"/>
      <c r="BA92" s="102"/>
      <c r="BB92" s="102"/>
      <c r="BC92" s="16"/>
    </row>
    <row r="93" spans="4:55" ht="15" customHeight="1">
      <c r="D93" s="33"/>
      <c r="F93" s="9"/>
      <c r="G93" s="9"/>
      <c r="H93" s="98"/>
      <c r="I93" s="98"/>
      <c r="J93" s="16"/>
      <c r="K93" s="99"/>
      <c r="L93" s="99"/>
      <c r="M93" s="102"/>
      <c r="N93" s="102"/>
      <c r="O93" s="102"/>
      <c r="P93" s="102"/>
      <c r="Q93" s="102"/>
      <c r="R93" s="102"/>
      <c r="S93" s="16"/>
      <c r="AP93" s="9"/>
      <c r="AQ93" s="9"/>
      <c r="AR93" s="98"/>
      <c r="AS93" s="98"/>
      <c r="AT93" s="16"/>
      <c r="AU93" s="99"/>
      <c r="AV93" s="99"/>
      <c r="AW93" s="102"/>
      <c r="AX93" s="102"/>
      <c r="AY93" s="102"/>
      <c r="AZ93" s="102"/>
      <c r="BA93" s="102"/>
      <c r="BB93" s="102"/>
      <c r="BC93" s="16"/>
    </row>
    <row r="94" spans="4:55" ht="15" customHeight="1">
      <c r="D94" s="33"/>
      <c r="F94" s="9"/>
      <c r="G94" s="9"/>
      <c r="H94" s="98"/>
      <c r="I94" s="98"/>
      <c r="J94" s="16"/>
      <c r="K94" s="100"/>
      <c r="L94" s="99"/>
      <c r="M94" s="102"/>
      <c r="N94" s="102"/>
      <c r="O94" s="102"/>
      <c r="P94" s="102"/>
      <c r="Q94" s="102"/>
      <c r="R94" s="102"/>
      <c r="S94" s="16"/>
      <c r="AP94" s="9"/>
      <c r="AQ94" s="9"/>
      <c r="AR94" s="98"/>
      <c r="AS94" s="98"/>
      <c r="AT94" s="16"/>
      <c r="AU94" s="100"/>
      <c r="AV94" s="99"/>
      <c r="AW94" s="102"/>
      <c r="AX94" s="102"/>
      <c r="AY94" s="102"/>
      <c r="AZ94" s="102"/>
      <c r="BA94" s="102"/>
      <c r="BB94" s="102"/>
      <c r="BC94" s="16"/>
    </row>
    <row r="95" spans="4:55" ht="15" customHeight="1">
      <c r="D95" s="33"/>
      <c r="F95" s="9"/>
      <c r="G95" s="9"/>
      <c r="H95" s="98"/>
      <c r="I95" s="98"/>
      <c r="J95" s="16"/>
      <c r="K95" s="99"/>
      <c r="L95" s="99"/>
      <c r="M95" s="102"/>
      <c r="N95" s="102"/>
      <c r="O95" s="102"/>
      <c r="P95" s="102"/>
      <c r="Q95" s="102"/>
      <c r="R95" s="102"/>
      <c r="S95" s="16"/>
      <c r="AP95" s="9"/>
      <c r="AQ95" s="9"/>
      <c r="AR95" s="98"/>
      <c r="AS95" s="98"/>
      <c r="AT95" s="16"/>
      <c r="AU95" s="99"/>
      <c r="AV95" s="99"/>
      <c r="AW95" s="102"/>
      <c r="AX95" s="102"/>
      <c r="AY95" s="102"/>
      <c r="AZ95" s="102"/>
      <c r="BA95" s="102"/>
      <c r="BB95" s="102"/>
      <c r="BC95" s="16"/>
    </row>
    <row r="96" spans="4:55" ht="15" customHeight="1">
      <c r="D96" s="33"/>
      <c r="F96" s="9"/>
      <c r="G96" s="9"/>
      <c r="H96" s="98"/>
      <c r="I96" s="98"/>
      <c r="J96" s="16"/>
      <c r="K96" s="100"/>
      <c r="L96" s="99"/>
      <c r="M96" s="102"/>
      <c r="N96" s="102"/>
      <c r="O96" s="102"/>
      <c r="P96" s="102"/>
      <c r="Q96" s="102"/>
      <c r="R96" s="102"/>
      <c r="S96" s="16"/>
      <c r="AP96" s="9"/>
      <c r="AQ96" s="9"/>
      <c r="AR96" s="98"/>
      <c r="AS96" s="98"/>
      <c r="AT96" s="16"/>
      <c r="AU96" s="100"/>
      <c r="AV96" s="99"/>
      <c r="AW96" s="102"/>
      <c r="AX96" s="102"/>
      <c r="AY96" s="102"/>
      <c r="AZ96" s="102"/>
      <c r="BA96" s="102"/>
      <c r="BB96" s="102"/>
      <c r="BC96" s="16"/>
    </row>
    <row r="97" spans="4:55" ht="15" customHeight="1">
      <c r="D97" s="33"/>
      <c r="F97" s="9"/>
      <c r="G97" s="9"/>
      <c r="H97" s="98"/>
      <c r="I97" s="98"/>
      <c r="J97" s="16"/>
      <c r="K97" s="99"/>
      <c r="L97" s="99"/>
      <c r="M97" s="102"/>
      <c r="N97" s="102"/>
      <c r="O97" s="102"/>
      <c r="P97" s="102"/>
      <c r="Q97" s="102"/>
      <c r="R97" s="102"/>
      <c r="S97" s="16"/>
      <c r="AP97" s="9"/>
      <c r="AQ97" s="9"/>
      <c r="AR97" s="98"/>
      <c r="AS97" s="98"/>
      <c r="AT97" s="16"/>
      <c r="AU97" s="99"/>
      <c r="AV97" s="99"/>
      <c r="AW97" s="102"/>
      <c r="AX97" s="102"/>
      <c r="AY97" s="102"/>
      <c r="AZ97" s="102"/>
      <c r="BA97" s="102"/>
      <c r="BB97" s="102"/>
      <c r="BC97" s="16"/>
    </row>
    <row r="98" spans="4:55" ht="15" customHeight="1">
      <c r="D98" s="33"/>
      <c r="F98" s="9"/>
      <c r="G98" s="9"/>
      <c r="H98" s="98"/>
      <c r="I98" s="98"/>
      <c r="J98" s="16"/>
      <c r="K98" s="100"/>
      <c r="L98" s="99"/>
      <c r="M98" s="102"/>
      <c r="N98" s="102"/>
      <c r="O98" s="102"/>
      <c r="P98" s="102"/>
      <c r="Q98" s="102"/>
      <c r="R98" s="102"/>
      <c r="S98" s="16"/>
      <c r="AP98" s="9"/>
      <c r="AQ98" s="9"/>
      <c r="AR98" s="98"/>
      <c r="AS98" s="98"/>
      <c r="AT98" s="16"/>
      <c r="AU98" s="100"/>
      <c r="AV98" s="99"/>
      <c r="AW98" s="102"/>
      <c r="AX98" s="102"/>
      <c r="AY98" s="102"/>
      <c r="AZ98" s="102"/>
      <c r="BA98" s="102"/>
      <c r="BB98" s="102"/>
      <c r="BC98" s="16"/>
    </row>
    <row r="99" spans="4:55" ht="15" customHeight="1">
      <c r="D99" s="33"/>
      <c r="F99" s="9"/>
      <c r="G99" s="9"/>
      <c r="H99" s="98"/>
      <c r="I99" s="98"/>
      <c r="J99" s="16"/>
      <c r="K99" s="99"/>
      <c r="L99" s="99"/>
      <c r="M99" s="102"/>
      <c r="N99" s="102"/>
      <c r="O99" s="102"/>
      <c r="P99" s="102"/>
      <c r="Q99" s="102"/>
      <c r="R99" s="102"/>
      <c r="S99" s="16"/>
      <c r="AP99" s="9"/>
      <c r="AQ99" s="9"/>
      <c r="AR99" s="98"/>
      <c r="AS99" s="98"/>
      <c r="AT99" s="16"/>
      <c r="AU99" s="99"/>
      <c r="AV99" s="99"/>
      <c r="AW99" s="102"/>
      <c r="AX99" s="102"/>
      <c r="AY99" s="102"/>
      <c r="AZ99" s="102"/>
      <c r="BA99" s="102"/>
      <c r="BB99" s="102"/>
      <c r="BC99" s="16"/>
    </row>
    <row r="100" spans="4:55" ht="15" customHeight="1">
      <c r="D100" s="33"/>
      <c r="F100" s="9"/>
      <c r="G100" s="9"/>
      <c r="H100" s="98"/>
      <c r="I100" s="98"/>
      <c r="J100" s="16"/>
      <c r="K100" s="100"/>
      <c r="L100" s="99"/>
      <c r="M100" s="102"/>
      <c r="N100" s="102"/>
      <c r="O100" s="102"/>
      <c r="P100" s="102"/>
      <c r="Q100" s="102"/>
      <c r="R100" s="102"/>
      <c r="S100" s="16"/>
      <c r="AP100" s="9"/>
      <c r="AQ100" s="9"/>
      <c r="AR100" s="98"/>
      <c r="AS100" s="98"/>
      <c r="AT100" s="16"/>
      <c r="AU100" s="100"/>
      <c r="AV100" s="99"/>
      <c r="AW100" s="102"/>
      <c r="AX100" s="102"/>
      <c r="AY100" s="102"/>
      <c r="AZ100" s="102"/>
      <c r="BA100" s="102"/>
      <c r="BB100" s="102"/>
      <c r="BC100" s="16"/>
    </row>
    <row r="101" spans="4:55" ht="15" customHeight="1">
      <c r="D101" s="33"/>
      <c r="F101" s="9"/>
      <c r="G101" s="9"/>
      <c r="H101" s="98"/>
      <c r="I101" s="98"/>
      <c r="J101" s="16"/>
      <c r="K101" s="99"/>
      <c r="L101" s="99"/>
      <c r="M101" s="102"/>
      <c r="N101" s="102"/>
      <c r="O101" s="102"/>
      <c r="P101" s="102"/>
      <c r="Q101" s="102"/>
      <c r="R101" s="102"/>
      <c r="S101" s="16"/>
      <c r="AP101" s="9"/>
      <c r="AQ101" s="9"/>
      <c r="AR101" s="98"/>
      <c r="AS101" s="98"/>
      <c r="AT101" s="16"/>
      <c r="AU101" s="99"/>
      <c r="AV101" s="99"/>
      <c r="AW101" s="102"/>
      <c r="AX101" s="102"/>
      <c r="AY101" s="102"/>
      <c r="AZ101" s="102"/>
      <c r="BA101" s="102"/>
      <c r="BB101" s="102"/>
      <c r="BC101" s="16"/>
    </row>
    <row r="102" spans="4:55" ht="15" customHeight="1">
      <c r="D102" s="33"/>
      <c r="F102" s="9"/>
      <c r="G102" s="9"/>
      <c r="H102" s="98"/>
      <c r="I102" s="98"/>
      <c r="J102" s="16"/>
      <c r="K102" s="100"/>
      <c r="L102" s="99"/>
      <c r="M102" s="102"/>
      <c r="N102" s="102"/>
      <c r="O102" s="102"/>
      <c r="P102" s="102"/>
      <c r="Q102" s="102"/>
      <c r="R102" s="102"/>
      <c r="S102" s="16"/>
      <c r="AP102" s="9"/>
      <c r="AQ102" s="9"/>
      <c r="AR102" s="98"/>
      <c r="AS102" s="98"/>
      <c r="AT102" s="16"/>
      <c r="AU102" s="100"/>
      <c r="AV102" s="99"/>
      <c r="AW102" s="102"/>
      <c r="AX102" s="102"/>
      <c r="AY102" s="102"/>
      <c r="AZ102" s="102"/>
      <c r="BA102" s="102"/>
      <c r="BB102" s="102"/>
      <c r="BC102" s="16"/>
    </row>
    <row r="103" spans="4:55" ht="15" customHeight="1">
      <c r="D103" s="33"/>
      <c r="F103" s="9"/>
      <c r="G103" s="9"/>
      <c r="H103" s="98"/>
      <c r="I103" s="98"/>
      <c r="J103" s="16"/>
      <c r="K103" s="99"/>
      <c r="L103" s="99"/>
      <c r="M103" s="102"/>
      <c r="N103" s="102"/>
      <c r="O103" s="102"/>
      <c r="P103" s="102"/>
      <c r="Q103" s="102"/>
      <c r="R103" s="102"/>
      <c r="S103" s="16"/>
      <c r="AP103" s="9"/>
      <c r="AQ103" s="9"/>
      <c r="AR103" s="98"/>
      <c r="AS103" s="98"/>
      <c r="AT103" s="16"/>
      <c r="AU103" s="99"/>
      <c r="AV103" s="99"/>
      <c r="AW103" s="102"/>
      <c r="AX103" s="102"/>
      <c r="AY103" s="102"/>
      <c r="AZ103" s="102"/>
      <c r="BA103" s="102"/>
      <c r="BB103" s="102"/>
      <c r="BC103" s="16"/>
    </row>
    <row r="104" spans="4:55" ht="15" customHeight="1">
      <c r="D104" s="33"/>
      <c r="F104" s="9"/>
      <c r="G104" s="9"/>
      <c r="H104" s="98"/>
      <c r="I104" s="98"/>
      <c r="J104" s="16"/>
      <c r="K104" s="100"/>
      <c r="L104" s="99"/>
      <c r="M104" s="102"/>
      <c r="N104" s="102"/>
      <c r="O104" s="102"/>
      <c r="P104" s="102"/>
      <c r="Q104" s="102"/>
      <c r="R104" s="102"/>
      <c r="S104" s="16"/>
      <c r="AP104" s="9"/>
      <c r="AQ104" s="9"/>
      <c r="AR104" s="98"/>
      <c r="AS104" s="98"/>
      <c r="AT104" s="16"/>
      <c r="AU104" s="100"/>
      <c r="AV104" s="99"/>
      <c r="AW104" s="102"/>
      <c r="AX104" s="102"/>
      <c r="AY104" s="102"/>
      <c r="AZ104" s="102"/>
      <c r="BA104" s="102"/>
      <c r="BB104" s="102"/>
      <c r="BC104" s="16"/>
    </row>
    <row r="105" spans="4:55" ht="15" customHeight="1">
      <c r="D105" s="33"/>
      <c r="F105" s="9"/>
      <c r="G105" s="9"/>
      <c r="H105" s="98"/>
      <c r="I105" s="98"/>
      <c r="J105" s="16"/>
      <c r="K105" s="99"/>
      <c r="L105" s="99"/>
      <c r="M105" s="102"/>
      <c r="N105" s="102"/>
      <c r="O105" s="102"/>
      <c r="P105" s="102"/>
      <c r="Q105" s="102"/>
      <c r="R105" s="102"/>
      <c r="S105" s="16"/>
      <c r="AP105" s="9"/>
      <c r="AQ105" s="9"/>
      <c r="AR105" s="98"/>
      <c r="AS105" s="98"/>
      <c r="AT105" s="16"/>
      <c r="AU105" s="99"/>
      <c r="AV105" s="99"/>
      <c r="AW105" s="102"/>
      <c r="AX105" s="102"/>
      <c r="AY105" s="102"/>
      <c r="AZ105" s="102"/>
      <c r="BA105" s="102"/>
      <c r="BB105" s="102"/>
      <c r="BC105" s="16"/>
    </row>
    <row r="106" spans="4:55" ht="15" customHeight="1">
      <c r="D106" s="33"/>
      <c r="F106" s="9"/>
      <c r="G106" s="9"/>
      <c r="H106" s="98"/>
      <c r="I106" s="98"/>
      <c r="J106" s="16"/>
      <c r="K106" s="100"/>
      <c r="L106" s="99"/>
      <c r="M106" s="102"/>
      <c r="N106" s="102"/>
      <c r="O106" s="102"/>
      <c r="P106" s="102"/>
      <c r="Q106" s="102"/>
      <c r="R106" s="102"/>
      <c r="S106" s="16"/>
      <c r="AP106" s="9"/>
      <c r="AQ106" s="9"/>
      <c r="AR106" s="98"/>
      <c r="AS106" s="98"/>
      <c r="AT106" s="16"/>
      <c r="AU106" s="100"/>
      <c r="AV106" s="99"/>
      <c r="AW106" s="102"/>
      <c r="AX106" s="102"/>
      <c r="AY106" s="102"/>
      <c r="AZ106" s="102"/>
      <c r="BA106" s="102"/>
      <c r="BB106" s="102"/>
      <c r="BC106" s="16"/>
    </row>
    <row r="107" spans="4:55" ht="15" customHeight="1">
      <c r="D107" s="33"/>
      <c r="F107" s="9"/>
      <c r="G107" s="9"/>
      <c r="H107" s="98"/>
      <c r="I107" s="98"/>
      <c r="J107" s="16"/>
      <c r="K107" s="100"/>
      <c r="L107" s="99"/>
      <c r="M107" s="102"/>
      <c r="N107" s="102"/>
      <c r="O107" s="102"/>
      <c r="P107" s="102"/>
      <c r="Q107" s="102"/>
      <c r="R107" s="102"/>
      <c r="S107" s="16"/>
      <c r="AP107" s="9"/>
      <c r="AQ107" s="9"/>
      <c r="AR107" s="98"/>
      <c r="AS107" s="98"/>
      <c r="AT107" s="16"/>
      <c r="AU107" s="100"/>
      <c r="AV107" s="99"/>
      <c r="AW107" s="102"/>
      <c r="AX107" s="102"/>
      <c r="AY107" s="102"/>
      <c r="AZ107" s="102"/>
      <c r="BA107" s="102"/>
      <c r="BB107" s="102"/>
      <c r="BC107" s="16"/>
    </row>
    <row r="108" spans="4:55" ht="15" customHeight="1">
      <c r="D108" s="33"/>
      <c r="F108" s="9"/>
      <c r="G108" s="9"/>
      <c r="H108" s="98"/>
      <c r="I108" s="98"/>
      <c r="J108" s="16"/>
      <c r="K108" s="100"/>
      <c r="L108" s="99"/>
      <c r="M108" s="102"/>
      <c r="N108" s="102"/>
      <c r="O108" s="102"/>
      <c r="P108" s="102"/>
      <c r="Q108" s="102"/>
      <c r="R108" s="102"/>
      <c r="S108" s="16"/>
      <c r="AP108" s="9"/>
      <c r="AQ108" s="9"/>
      <c r="AR108" s="98"/>
      <c r="AS108" s="98"/>
      <c r="AT108" s="16"/>
      <c r="AU108" s="100"/>
      <c r="AV108" s="99"/>
      <c r="AW108" s="102"/>
      <c r="AX108" s="102"/>
      <c r="AY108" s="102"/>
      <c r="AZ108" s="102"/>
      <c r="BA108" s="102"/>
      <c r="BB108" s="102"/>
      <c r="BC108" s="16"/>
    </row>
    <row r="109" spans="4:55" ht="15" customHeight="1">
      <c r="D109" s="33"/>
      <c r="F109" s="9"/>
      <c r="G109" s="9"/>
      <c r="H109" s="98"/>
      <c r="I109" s="98"/>
      <c r="J109" s="16"/>
      <c r="K109" s="100"/>
      <c r="L109" s="99"/>
      <c r="M109" s="102"/>
      <c r="N109" s="102"/>
      <c r="O109" s="102"/>
      <c r="P109" s="102"/>
      <c r="Q109" s="102"/>
      <c r="R109" s="102"/>
      <c r="S109" s="16"/>
      <c r="AP109" s="9"/>
      <c r="AQ109" s="9"/>
      <c r="AR109" s="98"/>
      <c r="AS109" s="98"/>
      <c r="AT109" s="16"/>
      <c r="AU109" s="100"/>
      <c r="AV109" s="99"/>
      <c r="AW109" s="102"/>
      <c r="AX109" s="102"/>
      <c r="AY109" s="102"/>
      <c r="AZ109" s="102"/>
      <c r="BA109" s="102"/>
      <c r="BB109" s="102"/>
      <c r="BC109" s="16"/>
    </row>
    <row r="110" spans="4:55" ht="15" customHeight="1">
      <c r="D110" s="33"/>
      <c r="F110" s="9"/>
      <c r="G110" s="9"/>
      <c r="H110" s="98"/>
      <c r="I110" s="98"/>
      <c r="J110" s="16"/>
      <c r="K110" s="100"/>
      <c r="L110" s="99"/>
      <c r="M110" s="102"/>
      <c r="N110" s="102"/>
      <c r="O110" s="102"/>
      <c r="P110" s="102"/>
      <c r="Q110" s="102"/>
      <c r="R110" s="102"/>
      <c r="S110" s="16"/>
      <c r="AP110" s="9"/>
      <c r="AQ110" s="9"/>
      <c r="AR110" s="98"/>
      <c r="AS110" s="98"/>
      <c r="AT110" s="16"/>
      <c r="AU110" s="100"/>
      <c r="AV110" s="99"/>
      <c r="AW110" s="102"/>
      <c r="AX110" s="102"/>
      <c r="AY110" s="102"/>
      <c r="AZ110" s="102"/>
      <c r="BA110" s="102"/>
      <c r="BB110" s="102"/>
      <c r="BC110" s="16"/>
    </row>
    <row r="111" spans="4:55" ht="15" customHeight="1">
      <c r="D111" s="33"/>
      <c r="F111" s="16"/>
      <c r="G111" s="9"/>
      <c r="H111" s="98"/>
      <c r="I111" s="98"/>
      <c r="J111" s="16"/>
      <c r="K111" s="99"/>
      <c r="L111" s="99"/>
      <c r="M111" s="102"/>
      <c r="N111" s="102"/>
      <c r="O111" s="102"/>
      <c r="P111" s="102"/>
      <c r="Q111" s="102"/>
      <c r="R111" s="102"/>
      <c r="S111" s="16"/>
      <c r="AP111" s="16"/>
      <c r="AQ111" s="9"/>
      <c r="AR111" s="98"/>
      <c r="AS111" s="98"/>
      <c r="AT111" s="16"/>
      <c r="AU111" s="99"/>
      <c r="AV111" s="99"/>
      <c r="AW111" s="102"/>
      <c r="AX111" s="102"/>
      <c r="AY111" s="102"/>
      <c r="AZ111" s="102"/>
      <c r="BA111" s="102"/>
      <c r="BB111" s="102"/>
      <c r="BC111" s="16"/>
    </row>
    <row r="112" spans="4:55" ht="15" customHeight="1">
      <c r="D112" s="33"/>
      <c r="F112" s="16"/>
      <c r="G112" s="9"/>
      <c r="H112" s="98"/>
      <c r="I112" s="98"/>
      <c r="J112" s="16"/>
      <c r="K112" s="100"/>
      <c r="L112" s="99"/>
      <c r="M112" s="104"/>
      <c r="N112" s="104"/>
      <c r="O112" s="104"/>
      <c r="P112" s="104"/>
      <c r="Q112" s="104"/>
      <c r="R112" s="104"/>
      <c r="S112" s="16"/>
      <c r="AP112" s="16"/>
      <c r="AQ112" s="9"/>
      <c r="AR112" s="98"/>
      <c r="AS112" s="98"/>
      <c r="AT112" s="16"/>
      <c r="AU112" s="100"/>
      <c r="AV112" s="99"/>
      <c r="AW112" s="104"/>
      <c r="AX112" s="104"/>
      <c r="AY112" s="104"/>
      <c r="AZ112" s="104"/>
      <c r="BA112" s="104"/>
      <c r="BB112" s="104"/>
      <c r="BC112" s="16"/>
    </row>
    <row r="113" spans="4:55" ht="15" customHeight="1">
      <c r="D113" s="33"/>
      <c r="F113" s="105"/>
      <c r="G113" s="105"/>
      <c r="H113" s="106"/>
      <c r="I113" s="106"/>
      <c r="J113" s="107"/>
      <c r="K113" s="108"/>
      <c r="L113" s="108"/>
      <c r="M113" s="107"/>
      <c r="N113" s="107"/>
      <c r="O113" s="107"/>
      <c r="P113" s="107"/>
      <c r="Q113" s="107"/>
      <c r="R113" s="107"/>
      <c r="S113" s="107"/>
      <c r="AP113" s="105"/>
      <c r="AQ113" s="105"/>
      <c r="AR113" s="106"/>
      <c r="AS113" s="106"/>
      <c r="AT113" s="107"/>
      <c r="AU113" s="108"/>
      <c r="AV113" s="108"/>
      <c r="AW113" s="107"/>
      <c r="AX113" s="107"/>
      <c r="AY113" s="107"/>
      <c r="AZ113" s="107"/>
      <c r="BA113" s="107"/>
      <c r="BB113" s="107"/>
      <c r="BC113" s="107"/>
    </row>
    <row r="115" spans="4:55" ht="15" customHeight="1">
      <c r="D115" s="33"/>
    </row>
    <row r="116" spans="4:55" ht="15" customHeight="1">
      <c r="D116" s="33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</row>
    <row r="117" spans="4:55" ht="15" customHeight="1">
      <c r="D117" s="33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</row>
    <row r="118" spans="4:55" ht="15" customHeight="1">
      <c r="D118" s="33"/>
    </row>
    <row r="119" spans="4:55" ht="15" customHeight="1">
      <c r="D119" s="33"/>
    </row>
    <row r="120" spans="4:55" ht="15" customHeight="1">
      <c r="D120" s="33"/>
      <c r="H120" s="41"/>
      <c r="I120" s="42"/>
      <c r="K120" s="95"/>
      <c r="AR120" s="41"/>
      <c r="AS120" s="42"/>
      <c r="AU120" s="95"/>
    </row>
    <row r="121" spans="4:55" ht="15" customHeight="1">
      <c r="D121" s="33"/>
      <c r="H121" s="41"/>
      <c r="I121" s="42"/>
      <c r="K121" s="45"/>
      <c r="AR121" s="41"/>
      <c r="AS121" s="42"/>
      <c r="AU121" s="45"/>
    </row>
    <row r="122" spans="4:55" ht="15" customHeight="1">
      <c r="D122" s="33"/>
      <c r="H122" s="41"/>
      <c r="I122" s="42"/>
      <c r="K122" s="45"/>
      <c r="AR122" s="41"/>
      <c r="AS122" s="42"/>
      <c r="AU122" s="45"/>
    </row>
    <row r="123" spans="4:55" ht="15" customHeight="1">
      <c r="D123" s="33"/>
      <c r="H123" s="41"/>
      <c r="I123" s="42"/>
      <c r="K123" s="45"/>
      <c r="AR123" s="41"/>
      <c r="AS123" s="42"/>
      <c r="AU123" s="45"/>
    </row>
    <row r="124" spans="4:55" ht="15" customHeight="1">
      <c r="D124" s="33"/>
      <c r="H124" s="41"/>
      <c r="I124" s="42"/>
      <c r="K124" s="96"/>
      <c r="AR124" s="41"/>
      <c r="AS124" s="42"/>
      <c r="AU124" s="96"/>
    </row>
    <row r="125" spans="4:55" ht="15" customHeight="1">
      <c r="D125" s="33"/>
      <c r="H125" s="41"/>
      <c r="I125" s="42"/>
      <c r="K125" s="45"/>
      <c r="AR125" s="41"/>
      <c r="AS125" s="42"/>
      <c r="AU125" s="45"/>
    </row>
    <row r="126" spans="4:55" ht="15" customHeight="1">
      <c r="D126" s="33"/>
      <c r="H126" s="41"/>
      <c r="I126" s="42"/>
      <c r="J126" s="46"/>
      <c r="K126" s="97"/>
      <c r="L126" s="48"/>
      <c r="AR126" s="41"/>
      <c r="AS126" s="42"/>
      <c r="AT126" s="46"/>
      <c r="AU126" s="97"/>
      <c r="AV126" s="48"/>
    </row>
    <row r="127" spans="4:55" ht="15" customHeight="1">
      <c r="D127" s="33"/>
      <c r="H127" s="42"/>
      <c r="I127" s="42"/>
      <c r="J127" s="46"/>
      <c r="K127" s="48"/>
      <c r="L127" s="48"/>
      <c r="AR127" s="42"/>
      <c r="AS127" s="42"/>
      <c r="AT127" s="46"/>
      <c r="AU127" s="48"/>
      <c r="AV127" s="48"/>
    </row>
    <row r="128" spans="4:55" ht="15" customHeight="1">
      <c r="D128" s="33"/>
    </row>
    <row r="129" spans="4:55" ht="15" customHeight="1">
      <c r="D129" s="33"/>
      <c r="F129" s="9"/>
      <c r="G129" s="9"/>
      <c r="H129" s="9"/>
      <c r="I129" s="9"/>
      <c r="J129" s="16"/>
      <c r="K129" s="9"/>
      <c r="L129" s="16"/>
      <c r="M129" s="9"/>
      <c r="N129" s="9"/>
      <c r="O129" s="9"/>
      <c r="P129" s="9"/>
      <c r="Q129" s="9"/>
      <c r="R129" s="9"/>
      <c r="S129" s="9"/>
      <c r="AP129" s="9"/>
      <c r="AQ129" s="9"/>
      <c r="AR129" s="9"/>
      <c r="AS129" s="9"/>
      <c r="AT129" s="16"/>
      <c r="AU129" s="9"/>
      <c r="AV129" s="16"/>
      <c r="AW129" s="9"/>
      <c r="AX129" s="9"/>
      <c r="AY129" s="9"/>
      <c r="AZ129" s="9"/>
      <c r="BA129" s="9"/>
      <c r="BB129" s="9"/>
      <c r="BC129" s="9"/>
    </row>
    <row r="130" spans="4:55" ht="15" customHeight="1">
      <c r="D130" s="33"/>
      <c r="F130" s="9"/>
      <c r="G130" s="9"/>
      <c r="H130" s="98"/>
      <c r="I130" s="98"/>
      <c r="J130" s="16"/>
      <c r="K130" s="99"/>
      <c r="L130" s="99"/>
      <c r="M130" s="16"/>
      <c r="N130" s="16"/>
      <c r="O130" s="16"/>
      <c r="P130" s="16"/>
      <c r="Q130" s="16"/>
      <c r="R130" s="16"/>
      <c r="S130" s="16"/>
      <c r="AP130" s="9"/>
      <c r="AQ130" s="9"/>
      <c r="AR130" s="98"/>
      <c r="AS130" s="98"/>
      <c r="AT130" s="16"/>
      <c r="AU130" s="99"/>
      <c r="AV130" s="99"/>
      <c r="AW130" s="16"/>
      <c r="AX130" s="16"/>
      <c r="AY130" s="16"/>
      <c r="AZ130" s="16"/>
      <c r="BA130" s="16"/>
      <c r="BB130" s="16"/>
      <c r="BC130" s="16"/>
    </row>
    <row r="131" spans="4:55" ht="15" customHeight="1">
      <c r="D131" s="33"/>
      <c r="F131" s="9"/>
      <c r="G131" s="9"/>
      <c r="H131" s="98"/>
      <c r="I131" s="98"/>
      <c r="J131" s="16"/>
      <c r="K131" s="100"/>
      <c r="L131" s="99"/>
      <c r="M131" s="101"/>
      <c r="N131" s="101"/>
      <c r="O131" s="101"/>
      <c r="P131" s="101"/>
      <c r="Q131" s="101"/>
      <c r="R131" s="101"/>
      <c r="S131" s="16"/>
      <c r="AP131" s="9"/>
      <c r="AQ131" s="9"/>
      <c r="AR131" s="98"/>
      <c r="AS131" s="98"/>
      <c r="AT131" s="16"/>
      <c r="AU131" s="100"/>
      <c r="AV131" s="99"/>
      <c r="AW131" s="101"/>
      <c r="AX131" s="101"/>
      <c r="AY131" s="101"/>
      <c r="AZ131" s="101"/>
      <c r="BA131" s="101"/>
      <c r="BB131" s="101"/>
      <c r="BC131" s="16"/>
    </row>
    <row r="132" spans="4:55" ht="15" customHeight="1">
      <c r="D132" s="33"/>
      <c r="F132" s="9"/>
      <c r="G132" s="9"/>
      <c r="H132" s="98"/>
      <c r="I132" s="98"/>
      <c r="J132" s="16"/>
      <c r="K132" s="99"/>
      <c r="L132" s="99"/>
      <c r="M132" s="101"/>
      <c r="N132" s="101"/>
      <c r="O132" s="101"/>
      <c r="P132" s="101"/>
      <c r="Q132" s="101"/>
      <c r="R132" s="101"/>
      <c r="S132" s="16"/>
      <c r="AP132" s="9"/>
      <c r="AQ132" s="9"/>
      <c r="AR132" s="98"/>
      <c r="AS132" s="98"/>
      <c r="AT132" s="16"/>
      <c r="AU132" s="99"/>
      <c r="AV132" s="99"/>
      <c r="AW132" s="101"/>
      <c r="AX132" s="101"/>
      <c r="AY132" s="101"/>
      <c r="AZ132" s="101"/>
      <c r="BA132" s="101"/>
      <c r="BB132" s="101"/>
      <c r="BC132" s="16"/>
    </row>
    <row r="133" spans="4:55" ht="15" customHeight="1">
      <c r="D133" s="33"/>
      <c r="F133" s="9"/>
      <c r="G133" s="9"/>
      <c r="H133" s="98"/>
      <c r="I133" s="98"/>
      <c r="J133" s="16"/>
      <c r="K133" s="100"/>
      <c r="L133" s="99"/>
      <c r="M133" s="101"/>
      <c r="N133" s="101"/>
      <c r="O133" s="101"/>
      <c r="P133" s="101"/>
      <c r="Q133" s="101"/>
      <c r="R133" s="101"/>
      <c r="S133" s="16"/>
      <c r="AP133" s="9"/>
      <c r="AQ133" s="9"/>
      <c r="AR133" s="98"/>
      <c r="AS133" s="98"/>
      <c r="AT133" s="16"/>
      <c r="AU133" s="100"/>
      <c r="AV133" s="99"/>
      <c r="AW133" s="101"/>
      <c r="AX133" s="101"/>
      <c r="AY133" s="101"/>
      <c r="AZ133" s="101"/>
      <c r="BA133" s="101"/>
      <c r="BB133" s="101"/>
      <c r="BC133" s="16"/>
    </row>
    <row r="134" spans="4:55" ht="15" customHeight="1">
      <c r="D134" s="33"/>
      <c r="F134" s="9"/>
      <c r="G134" s="9"/>
      <c r="H134" s="98"/>
      <c r="I134" s="98"/>
      <c r="J134" s="16"/>
      <c r="K134" s="99"/>
      <c r="L134" s="99"/>
      <c r="M134" s="101"/>
      <c r="N134" s="101"/>
      <c r="O134" s="101"/>
      <c r="P134" s="101"/>
      <c r="Q134" s="101"/>
      <c r="R134" s="101"/>
      <c r="S134" s="16"/>
      <c r="AP134" s="9"/>
      <c r="AQ134" s="9"/>
      <c r="AR134" s="98"/>
      <c r="AS134" s="98"/>
      <c r="AT134" s="16"/>
      <c r="AU134" s="99"/>
      <c r="AV134" s="99"/>
      <c r="AW134" s="101"/>
      <c r="AX134" s="101"/>
      <c r="AY134" s="101"/>
      <c r="AZ134" s="101"/>
      <c r="BA134" s="101"/>
      <c r="BB134" s="101"/>
      <c r="BC134" s="16"/>
    </row>
    <row r="135" spans="4:55" ht="15" customHeight="1">
      <c r="D135" s="33"/>
      <c r="F135" s="9"/>
      <c r="G135" s="9"/>
      <c r="H135" s="98"/>
      <c r="I135" s="98"/>
      <c r="J135" s="16"/>
      <c r="K135" s="100"/>
      <c r="L135" s="99"/>
      <c r="M135" s="101"/>
      <c r="N135" s="101"/>
      <c r="O135" s="101"/>
      <c r="P135" s="101"/>
      <c r="Q135" s="101"/>
      <c r="R135" s="101"/>
      <c r="S135" s="16"/>
      <c r="AP135" s="9"/>
      <c r="AQ135" s="9"/>
      <c r="AR135" s="98"/>
      <c r="AS135" s="98"/>
      <c r="AT135" s="16"/>
      <c r="AU135" s="100"/>
      <c r="AV135" s="99"/>
      <c r="AW135" s="101"/>
      <c r="AX135" s="101"/>
      <c r="AY135" s="101"/>
      <c r="AZ135" s="101"/>
      <c r="BA135" s="101"/>
      <c r="BB135" s="101"/>
      <c r="BC135" s="16"/>
    </row>
    <row r="136" spans="4:55" ht="15" customHeight="1">
      <c r="D136" s="33"/>
      <c r="F136" s="9"/>
      <c r="G136" s="9"/>
      <c r="H136" s="98"/>
      <c r="I136" s="98"/>
      <c r="J136" s="16"/>
      <c r="K136" s="100"/>
      <c r="L136" s="99"/>
      <c r="M136" s="101"/>
      <c r="N136" s="101"/>
      <c r="O136" s="101"/>
      <c r="P136" s="101"/>
      <c r="Q136" s="101"/>
      <c r="R136" s="101"/>
      <c r="S136" s="16"/>
      <c r="AP136" s="9"/>
      <c r="AQ136" s="9"/>
      <c r="AR136" s="98"/>
      <c r="AS136" s="98"/>
      <c r="AT136" s="16"/>
      <c r="AU136" s="100"/>
      <c r="AV136" s="99"/>
      <c r="AW136" s="101"/>
      <c r="AX136" s="101"/>
      <c r="AY136" s="101"/>
      <c r="AZ136" s="101"/>
      <c r="BA136" s="101"/>
      <c r="BB136" s="101"/>
      <c r="BC136" s="16"/>
    </row>
    <row r="137" spans="4:55" ht="15" customHeight="1">
      <c r="D137" s="33"/>
      <c r="F137" s="9"/>
      <c r="G137" s="9"/>
      <c r="H137" s="98"/>
      <c r="I137" s="98"/>
      <c r="J137" s="16"/>
      <c r="K137" s="100"/>
      <c r="L137" s="99"/>
      <c r="M137" s="101"/>
      <c r="N137" s="101"/>
      <c r="O137" s="101"/>
      <c r="P137" s="101"/>
      <c r="Q137" s="101"/>
      <c r="R137" s="101"/>
      <c r="S137" s="16"/>
      <c r="AP137" s="9"/>
      <c r="AQ137" s="9"/>
      <c r="AR137" s="98"/>
      <c r="AS137" s="98"/>
      <c r="AT137" s="16"/>
      <c r="AU137" s="100"/>
      <c r="AV137" s="99"/>
      <c r="AW137" s="101"/>
      <c r="AX137" s="101"/>
      <c r="AY137" s="101"/>
      <c r="AZ137" s="101"/>
      <c r="BA137" s="101"/>
      <c r="BB137" s="101"/>
      <c r="BC137" s="16"/>
    </row>
    <row r="138" spans="4:55" ht="15" customHeight="1">
      <c r="D138" s="33"/>
      <c r="F138" s="9"/>
      <c r="G138" s="9"/>
      <c r="H138" s="98"/>
      <c r="I138" s="98"/>
      <c r="J138" s="16"/>
      <c r="K138" s="100"/>
      <c r="L138" s="99"/>
      <c r="M138" s="101"/>
      <c r="N138" s="101"/>
      <c r="O138" s="101"/>
      <c r="P138" s="101"/>
      <c r="Q138" s="101"/>
      <c r="R138" s="101"/>
      <c r="S138" s="16"/>
      <c r="AP138" s="9"/>
      <c r="AQ138" s="9"/>
      <c r="AR138" s="98"/>
      <c r="AS138" s="98"/>
      <c r="AT138" s="16"/>
      <c r="AU138" s="100"/>
      <c r="AV138" s="99"/>
      <c r="AW138" s="101"/>
      <c r="AX138" s="101"/>
      <c r="AY138" s="101"/>
      <c r="AZ138" s="101"/>
      <c r="BA138" s="101"/>
      <c r="BB138" s="101"/>
      <c r="BC138" s="16"/>
    </row>
    <row r="139" spans="4:55" ht="15" customHeight="1">
      <c r="D139" s="33"/>
      <c r="F139" s="9"/>
      <c r="G139" s="9"/>
      <c r="H139" s="98"/>
      <c r="I139" s="98"/>
      <c r="J139" s="16"/>
      <c r="K139" s="100"/>
      <c r="L139" s="99"/>
      <c r="M139" s="101"/>
      <c r="N139" s="101"/>
      <c r="O139" s="101"/>
      <c r="P139" s="101"/>
      <c r="Q139" s="101"/>
      <c r="R139" s="101"/>
      <c r="S139" s="16"/>
      <c r="AP139" s="9"/>
      <c r="AQ139" s="9"/>
      <c r="AR139" s="98"/>
      <c r="AS139" s="98"/>
      <c r="AT139" s="16"/>
      <c r="AU139" s="100"/>
      <c r="AV139" s="99"/>
      <c r="AW139" s="101"/>
      <c r="AX139" s="101"/>
      <c r="AY139" s="101"/>
      <c r="AZ139" s="101"/>
      <c r="BA139" s="101"/>
      <c r="BB139" s="101"/>
      <c r="BC139" s="16"/>
    </row>
    <row r="140" spans="4:55" ht="15" customHeight="1">
      <c r="D140" s="33"/>
      <c r="F140" s="9"/>
      <c r="G140" s="9"/>
      <c r="H140" s="98"/>
      <c r="I140" s="98"/>
      <c r="J140" s="16"/>
      <c r="K140" s="100"/>
      <c r="L140" s="99"/>
      <c r="M140" s="101"/>
      <c r="N140" s="101"/>
      <c r="O140" s="101"/>
      <c r="P140" s="101"/>
      <c r="Q140" s="101"/>
      <c r="R140" s="101"/>
      <c r="S140" s="16"/>
      <c r="AP140" s="9"/>
      <c r="AQ140" s="9"/>
      <c r="AR140" s="98"/>
      <c r="AS140" s="98"/>
      <c r="AT140" s="16"/>
      <c r="AU140" s="100"/>
      <c r="AV140" s="99"/>
      <c r="AW140" s="101"/>
      <c r="AX140" s="101"/>
      <c r="AY140" s="101"/>
      <c r="AZ140" s="101"/>
      <c r="BA140" s="101"/>
      <c r="BB140" s="101"/>
      <c r="BC140" s="16"/>
    </row>
    <row r="141" spans="4:55" ht="15" customHeight="1">
      <c r="D141" s="33"/>
      <c r="F141" s="9"/>
      <c r="G141" s="9"/>
      <c r="H141" s="98"/>
      <c r="I141" s="98"/>
      <c r="J141" s="16"/>
      <c r="K141" s="100"/>
      <c r="L141" s="99"/>
      <c r="M141" s="101"/>
      <c r="N141" s="101"/>
      <c r="O141" s="101"/>
      <c r="P141" s="101"/>
      <c r="Q141" s="101"/>
      <c r="R141" s="101"/>
      <c r="S141" s="16"/>
      <c r="AP141" s="9"/>
      <c r="AQ141" s="9"/>
      <c r="AR141" s="98"/>
      <c r="AS141" s="98"/>
      <c r="AT141" s="16"/>
      <c r="AU141" s="100"/>
      <c r="AV141" s="99"/>
      <c r="AW141" s="101"/>
      <c r="AX141" s="101"/>
      <c r="AY141" s="101"/>
      <c r="AZ141" s="101"/>
      <c r="BA141" s="101"/>
      <c r="BB141" s="101"/>
      <c r="BC141" s="16"/>
    </row>
    <row r="142" spans="4:55" ht="15" customHeight="1">
      <c r="D142" s="33"/>
      <c r="F142" s="9"/>
      <c r="G142" s="9"/>
      <c r="H142" s="98"/>
      <c r="I142" s="98"/>
      <c r="J142" s="16"/>
      <c r="K142" s="99"/>
      <c r="L142" s="99"/>
      <c r="M142" s="101"/>
      <c r="N142" s="101"/>
      <c r="O142" s="101"/>
      <c r="P142" s="101"/>
      <c r="Q142" s="101"/>
      <c r="R142" s="101"/>
      <c r="S142" s="16"/>
      <c r="AP142" s="9"/>
      <c r="AQ142" s="9"/>
      <c r="AR142" s="98"/>
      <c r="AS142" s="98"/>
      <c r="AT142" s="16"/>
      <c r="AU142" s="99"/>
      <c r="AV142" s="99"/>
      <c r="AW142" s="101"/>
      <c r="AX142" s="101"/>
      <c r="AY142" s="101"/>
      <c r="AZ142" s="101"/>
      <c r="BA142" s="101"/>
      <c r="BB142" s="101"/>
      <c r="BC142" s="16"/>
    </row>
    <row r="143" spans="4:55" ht="15" customHeight="1">
      <c r="D143" s="33"/>
      <c r="F143" s="9"/>
      <c r="G143" s="9"/>
      <c r="H143" s="98"/>
      <c r="I143" s="98"/>
      <c r="J143" s="16"/>
      <c r="K143" s="103"/>
      <c r="L143" s="99"/>
      <c r="M143" s="101"/>
      <c r="N143" s="101"/>
      <c r="O143" s="101"/>
      <c r="P143" s="101"/>
      <c r="Q143" s="101"/>
      <c r="R143" s="101"/>
      <c r="S143" s="16"/>
      <c r="AP143" s="9"/>
      <c r="AQ143" s="9"/>
      <c r="AR143" s="98"/>
      <c r="AS143" s="98"/>
      <c r="AT143" s="16"/>
      <c r="AU143" s="103"/>
      <c r="AV143" s="99"/>
      <c r="AW143" s="101"/>
      <c r="AX143" s="101"/>
      <c r="AY143" s="101"/>
      <c r="AZ143" s="101"/>
      <c r="BA143" s="101"/>
      <c r="BB143" s="101"/>
      <c r="BC143" s="16"/>
    </row>
    <row r="144" spans="4:55" ht="15" customHeight="1">
      <c r="D144" s="33"/>
      <c r="F144" s="9"/>
      <c r="G144" s="9"/>
      <c r="H144" s="98"/>
      <c r="I144" s="98"/>
      <c r="J144" s="16"/>
      <c r="K144" s="99"/>
      <c r="L144" s="99"/>
      <c r="M144" s="102"/>
      <c r="N144" s="102"/>
      <c r="O144" s="102"/>
      <c r="P144" s="102"/>
      <c r="Q144" s="102"/>
      <c r="R144" s="102"/>
      <c r="S144" s="16"/>
      <c r="AP144" s="9"/>
      <c r="AQ144" s="9"/>
      <c r="AR144" s="98"/>
      <c r="AS144" s="98"/>
      <c r="AT144" s="16"/>
      <c r="AU144" s="99"/>
      <c r="AV144" s="99"/>
      <c r="AW144" s="102"/>
      <c r="AX144" s="102"/>
      <c r="AY144" s="102"/>
      <c r="AZ144" s="102"/>
      <c r="BA144" s="102"/>
      <c r="BB144" s="102"/>
      <c r="BC144" s="16"/>
    </row>
    <row r="145" spans="4:55" ht="15" customHeight="1">
      <c r="D145" s="33"/>
      <c r="F145" s="9"/>
      <c r="G145" s="9"/>
      <c r="H145" s="98"/>
      <c r="I145" s="98"/>
      <c r="J145" s="16"/>
      <c r="K145" s="103"/>
      <c r="L145" s="99"/>
      <c r="M145" s="102"/>
      <c r="N145" s="102"/>
      <c r="O145" s="102"/>
      <c r="P145" s="102"/>
      <c r="Q145" s="102"/>
      <c r="R145" s="102"/>
      <c r="S145" s="16"/>
      <c r="AP145" s="9"/>
      <c r="AQ145" s="9"/>
      <c r="AR145" s="98"/>
      <c r="AS145" s="98"/>
      <c r="AT145" s="16"/>
      <c r="AU145" s="103"/>
      <c r="AV145" s="99"/>
      <c r="AW145" s="102"/>
      <c r="AX145" s="102"/>
      <c r="AY145" s="102"/>
      <c r="AZ145" s="102"/>
      <c r="BA145" s="102"/>
      <c r="BB145" s="102"/>
      <c r="BC145" s="16"/>
    </row>
    <row r="146" spans="4:55" ht="15" customHeight="1">
      <c r="D146" s="33"/>
      <c r="F146" s="9"/>
      <c r="G146" s="9"/>
      <c r="H146" s="98"/>
      <c r="I146" s="98"/>
      <c r="J146" s="16"/>
      <c r="K146" s="99"/>
      <c r="L146" s="99"/>
      <c r="M146" s="102"/>
      <c r="N146" s="102"/>
      <c r="O146" s="102"/>
      <c r="P146" s="102"/>
      <c r="Q146" s="102"/>
      <c r="R146" s="102"/>
      <c r="S146" s="16"/>
      <c r="AP146" s="9"/>
      <c r="AQ146" s="9"/>
      <c r="AR146" s="98"/>
      <c r="AS146" s="98"/>
      <c r="AT146" s="16"/>
      <c r="AU146" s="99"/>
      <c r="AV146" s="99"/>
      <c r="AW146" s="102"/>
      <c r="AX146" s="102"/>
      <c r="AY146" s="102"/>
      <c r="AZ146" s="102"/>
      <c r="BA146" s="102"/>
      <c r="BB146" s="102"/>
      <c r="BC146" s="16"/>
    </row>
    <row r="147" spans="4:55" ht="15" customHeight="1">
      <c r="D147" s="33"/>
      <c r="F147" s="9"/>
      <c r="G147" s="9"/>
      <c r="H147" s="98"/>
      <c r="I147" s="98"/>
      <c r="J147" s="16"/>
      <c r="K147" s="100"/>
      <c r="L147" s="99"/>
      <c r="M147" s="102"/>
      <c r="N147" s="102"/>
      <c r="O147" s="102"/>
      <c r="P147" s="102"/>
      <c r="Q147" s="102"/>
      <c r="R147" s="102"/>
      <c r="S147" s="16"/>
      <c r="AP147" s="9"/>
      <c r="AQ147" s="9"/>
      <c r="AR147" s="98"/>
      <c r="AS147" s="98"/>
      <c r="AT147" s="16"/>
      <c r="AU147" s="100"/>
      <c r="AV147" s="99"/>
      <c r="AW147" s="102"/>
      <c r="AX147" s="102"/>
      <c r="AY147" s="102"/>
      <c r="AZ147" s="102"/>
      <c r="BA147" s="102"/>
      <c r="BB147" s="102"/>
      <c r="BC147" s="16"/>
    </row>
    <row r="148" spans="4:55" ht="15" customHeight="1">
      <c r="D148" s="33"/>
      <c r="F148" s="9"/>
      <c r="G148" s="9"/>
      <c r="H148" s="98"/>
      <c r="I148" s="98"/>
      <c r="J148" s="16"/>
      <c r="K148" s="99"/>
      <c r="L148" s="99"/>
      <c r="M148" s="102"/>
      <c r="N148" s="102"/>
      <c r="O148" s="102"/>
      <c r="P148" s="102"/>
      <c r="Q148" s="102"/>
      <c r="R148" s="102"/>
      <c r="S148" s="16"/>
      <c r="AP148" s="9"/>
      <c r="AQ148" s="9"/>
      <c r="AR148" s="98"/>
      <c r="AS148" s="98"/>
      <c r="AT148" s="16"/>
      <c r="AU148" s="99"/>
      <c r="AV148" s="99"/>
      <c r="AW148" s="102"/>
      <c r="AX148" s="102"/>
      <c r="AY148" s="102"/>
      <c r="AZ148" s="102"/>
      <c r="BA148" s="102"/>
      <c r="BB148" s="102"/>
      <c r="BC148" s="16"/>
    </row>
    <row r="149" spans="4:55" ht="15" customHeight="1">
      <c r="D149" s="33"/>
      <c r="F149" s="9"/>
      <c r="G149" s="9"/>
      <c r="H149" s="98"/>
      <c r="I149" s="98"/>
      <c r="J149" s="16"/>
      <c r="K149" s="100"/>
      <c r="L149" s="99"/>
      <c r="M149" s="102"/>
      <c r="N149" s="102"/>
      <c r="O149" s="102"/>
      <c r="P149" s="102"/>
      <c r="Q149" s="102"/>
      <c r="R149" s="102"/>
      <c r="S149" s="16"/>
      <c r="AP149" s="9"/>
      <c r="AQ149" s="9"/>
      <c r="AR149" s="98"/>
      <c r="AS149" s="98"/>
      <c r="AT149" s="16"/>
      <c r="AU149" s="100"/>
      <c r="AV149" s="99"/>
      <c r="AW149" s="102"/>
      <c r="AX149" s="102"/>
      <c r="AY149" s="102"/>
      <c r="AZ149" s="102"/>
      <c r="BA149" s="102"/>
      <c r="BB149" s="102"/>
      <c r="BC149" s="16"/>
    </row>
    <row r="150" spans="4:55" ht="15" customHeight="1">
      <c r="D150" s="33"/>
      <c r="F150" s="9"/>
      <c r="G150" s="9"/>
      <c r="H150" s="98"/>
      <c r="I150" s="98"/>
      <c r="J150" s="16"/>
      <c r="K150" s="99"/>
      <c r="L150" s="99"/>
      <c r="M150" s="102"/>
      <c r="N150" s="102"/>
      <c r="O150" s="102"/>
      <c r="P150" s="102"/>
      <c r="Q150" s="102"/>
      <c r="R150" s="102"/>
      <c r="S150" s="16"/>
      <c r="AP150" s="9"/>
      <c r="AQ150" s="9"/>
      <c r="AR150" s="98"/>
      <c r="AS150" s="98"/>
      <c r="AT150" s="16"/>
      <c r="AU150" s="99"/>
      <c r="AV150" s="99"/>
      <c r="AW150" s="102"/>
      <c r="AX150" s="102"/>
      <c r="AY150" s="102"/>
      <c r="AZ150" s="102"/>
      <c r="BA150" s="102"/>
      <c r="BB150" s="102"/>
      <c r="BC150" s="16"/>
    </row>
    <row r="151" spans="4:55" ht="15" customHeight="1">
      <c r="D151" s="33"/>
      <c r="F151" s="9"/>
      <c r="G151" s="9"/>
      <c r="H151" s="98"/>
      <c r="I151" s="98"/>
      <c r="J151" s="16"/>
      <c r="K151" s="100"/>
      <c r="L151" s="99"/>
      <c r="M151" s="102"/>
      <c r="N151" s="102"/>
      <c r="O151" s="102"/>
      <c r="P151" s="102"/>
      <c r="Q151" s="102"/>
      <c r="R151" s="102"/>
      <c r="S151" s="16"/>
      <c r="AP151" s="9"/>
      <c r="AQ151" s="9"/>
      <c r="AR151" s="98"/>
      <c r="AS151" s="98"/>
      <c r="AT151" s="16"/>
      <c r="AU151" s="100"/>
      <c r="AV151" s="99"/>
      <c r="AW151" s="102"/>
      <c r="AX151" s="102"/>
      <c r="AY151" s="102"/>
      <c r="AZ151" s="102"/>
      <c r="BA151" s="102"/>
      <c r="BB151" s="102"/>
      <c r="BC151" s="16"/>
    </row>
    <row r="152" spans="4:55" ht="15" customHeight="1">
      <c r="D152" s="33"/>
      <c r="F152" s="9"/>
      <c r="G152" s="9"/>
      <c r="H152" s="98"/>
      <c r="I152" s="98"/>
      <c r="J152" s="16"/>
      <c r="K152" s="99"/>
      <c r="L152" s="99"/>
      <c r="M152" s="102"/>
      <c r="N152" s="102"/>
      <c r="O152" s="102"/>
      <c r="P152" s="102"/>
      <c r="Q152" s="102"/>
      <c r="R152" s="102"/>
      <c r="S152" s="16"/>
      <c r="AP152" s="9"/>
      <c r="AQ152" s="9"/>
      <c r="AR152" s="98"/>
      <c r="AS152" s="98"/>
      <c r="AT152" s="16"/>
      <c r="AU152" s="99"/>
      <c r="AV152" s="99"/>
      <c r="AW152" s="102"/>
      <c r="AX152" s="102"/>
      <c r="AY152" s="102"/>
      <c r="AZ152" s="102"/>
      <c r="BA152" s="102"/>
      <c r="BB152" s="102"/>
      <c r="BC152" s="16"/>
    </row>
    <row r="153" spans="4:55" ht="15" customHeight="1">
      <c r="D153" s="33"/>
      <c r="F153" s="9"/>
      <c r="G153" s="9"/>
      <c r="H153" s="98"/>
      <c r="I153" s="98"/>
      <c r="J153" s="16"/>
      <c r="K153" s="100"/>
      <c r="L153" s="99"/>
      <c r="M153" s="102"/>
      <c r="N153" s="102"/>
      <c r="O153" s="102"/>
      <c r="P153" s="102"/>
      <c r="Q153" s="102"/>
      <c r="R153" s="102"/>
      <c r="S153" s="16"/>
      <c r="AP153" s="9"/>
      <c r="AQ153" s="9"/>
      <c r="AR153" s="98"/>
      <c r="AS153" s="98"/>
      <c r="AT153" s="16"/>
      <c r="AU153" s="100"/>
      <c r="AV153" s="99"/>
      <c r="AW153" s="102"/>
      <c r="AX153" s="102"/>
      <c r="AY153" s="102"/>
      <c r="AZ153" s="102"/>
      <c r="BA153" s="102"/>
      <c r="BB153" s="102"/>
      <c r="BC153" s="16"/>
    </row>
    <row r="154" spans="4:55" ht="15" customHeight="1">
      <c r="D154" s="33"/>
      <c r="F154" s="9"/>
      <c r="G154" s="9"/>
      <c r="H154" s="98"/>
      <c r="I154" s="98"/>
      <c r="J154" s="16"/>
      <c r="K154" s="99"/>
      <c r="L154" s="99"/>
      <c r="M154" s="102"/>
      <c r="N154" s="102"/>
      <c r="O154" s="102"/>
      <c r="P154" s="102"/>
      <c r="Q154" s="102"/>
      <c r="R154" s="102"/>
      <c r="S154" s="16"/>
      <c r="AP154" s="9"/>
      <c r="AQ154" s="9"/>
      <c r="AR154" s="98"/>
      <c r="AS154" s="98"/>
      <c r="AT154" s="16"/>
      <c r="AU154" s="99"/>
      <c r="AV154" s="99"/>
      <c r="AW154" s="102"/>
      <c r="AX154" s="102"/>
      <c r="AY154" s="102"/>
      <c r="AZ154" s="102"/>
      <c r="BA154" s="102"/>
      <c r="BB154" s="102"/>
      <c r="BC154" s="16"/>
    </row>
    <row r="155" spans="4:55" ht="15" customHeight="1">
      <c r="D155" s="33"/>
      <c r="F155" s="9"/>
      <c r="G155" s="9"/>
      <c r="H155" s="98"/>
      <c r="I155" s="98"/>
      <c r="J155" s="16"/>
      <c r="K155" s="100"/>
      <c r="L155" s="99"/>
      <c r="M155" s="102"/>
      <c r="N155" s="102"/>
      <c r="O155" s="102"/>
      <c r="P155" s="102"/>
      <c r="Q155" s="102"/>
      <c r="R155" s="102"/>
      <c r="S155" s="16"/>
      <c r="AP155" s="9"/>
      <c r="AQ155" s="9"/>
      <c r="AR155" s="98"/>
      <c r="AS155" s="98"/>
      <c r="AT155" s="16"/>
      <c r="AU155" s="100"/>
      <c r="AV155" s="99"/>
      <c r="AW155" s="102"/>
      <c r="AX155" s="102"/>
      <c r="AY155" s="102"/>
      <c r="AZ155" s="102"/>
      <c r="BA155" s="102"/>
      <c r="BB155" s="102"/>
      <c r="BC155" s="16"/>
    </row>
    <row r="156" spans="4:55" ht="15" customHeight="1">
      <c r="D156" s="33"/>
      <c r="F156" s="9"/>
      <c r="G156" s="9"/>
      <c r="H156" s="98"/>
      <c r="I156" s="98"/>
      <c r="J156" s="16"/>
      <c r="K156" s="99"/>
      <c r="L156" s="99"/>
      <c r="M156" s="102"/>
      <c r="N156" s="102"/>
      <c r="O156" s="102"/>
      <c r="P156" s="102"/>
      <c r="Q156" s="102"/>
      <c r="R156" s="102"/>
      <c r="S156" s="16"/>
      <c r="AP156" s="9"/>
      <c r="AQ156" s="9"/>
      <c r="AR156" s="98"/>
      <c r="AS156" s="98"/>
      <c r="AT156" s="16"/>
      <c r="AU156" s="99"/>
      <c r="AV156" s="99"/>
      <c r="AW156" s="102"/>
      <c r="AX156" s="102"/>
      <c r="AY156" s="102"/>
      <c r="AZ156" s="102"/>
      <c r="BA156" s="102"/>
      <c r="BB156" s="102"/>
      <c r="BC156" s="16"/>
    </row>
    <row r="157" spans="4:55" ht="15" customHeight="1">
      <c r="D157" s="33"/>
      <c r="F157" s="9"/>
      <c r="G157" s="9"/>
      <c r="H157" s="98"/>
      <c r="I157" s="98"/>
      <c r="J157" s="16"/>
      <c r="K157" s="100"/>
      <c r="L157" s="99"/>
      <c r="M157" s="102"/>
      <c r="N157" s="102"/>
      <c r="O157" s="102"/>
      <c r="P157" s="102"/>
      <c r="Q157" s="102"/>
      <c r="R157" s="102"/>
      <c r="S157" s="16"/>
      <c r="AP157" s="9"/>
      <c r="AQ157" s="9"/>
      <c r="AR157" s="98"/>
      <c r="AS157" s="98"/>
      <c r="AT157" s="16"/>
      <c r="AU157" s="100"/>
      <c r="AV157" s="99"/>
      <c r="AW157" s="102"/>
      <c r="AX157" s="102"/>
      <c r="AY157" s="102"/>
      <c r="AZ157" s="102"/>
      <c r="BA157" s="102"/>
      <c r="BB157" s="102"/>
      <c r="BC157" s="16"/>
    </row>
    <row r="158" spans="4:55" ht="15" customHeight="1">
      <c r="D158" s="33"/>
      <c r="F158" s="9"/>
      <c r="G158" s="9"/>
      <c r="H158" s="98"/>
      <c r="I158" s="98"/>
      <c r="J158" s="16"/>
      <c r="K158" s="99"/>
      <c r="L158" s="99"/>
      <c r="M158" s="102"/>
      <c r="N158" s="102"/>
      <c r="O158" s="102"/>
      <c r="P158" s="102"/>
      <c r="Q158" s="102"/>
      <c r="R158" s="102"/>
      <c r="S158" s="16"/>
      <c r="AP158" s="9"/>
      <c r="AQ158" s="9"/>
      <c r="AR158" s="98"/>
      <c r="AS158" s="98"/>
      <c r="AT158" s="16"/>
      <c r="AU158" s="99"/>
      <c r="AV158" s="99"/>
      <c r="AW158" s="102"/>
      <c r="AX158" s="102"/>
      <c r="AY158" s="102"/>
      <c r="AZ158" s="102"/>
      <c r="BA158" s="102"/>
      <c r="BB158" s="102"/>
      <c r="BC158" s="16"/>
    </row>
    <row r="159" spans="4:55" ht="15" customHeight="1">
      <c r="D159" s="33"/>
      <c r="F159" s="9"/>
      <c r="G159" s="9"/>
      <c r="H159" s="98"/>
      <c r="I159" s="98"/>
      <c r="J159" s="16"/>
      <c r="K159" s="100"/>
      <c r="L159" s="99"/>
      <c r="M159" s="102"/>
      <c r="N159" s="102"/>
      <c r="O159" s="102"/>
      <c r="P159" s="102"/>
      <c r="Q159" s="102"/>
      <c r="R159" s="102"/>
      <c r="S159" s="16"/>
      <c r="AP159" s="9"/>
      <c r="AQ159" s="9"/>
      <c r="AR159" s="98"/>
      <c r="AS159" s="98"/>
      <c r="AT159" s="16"/>
      <c r="AU159" s="100"/>
      <c r="AV159" s="99"/>
      <c r="AW159" s="102"/>
      <c r="AX159" s="102"/>
      <c r="AY159" s="102"/>
      <c r="AZ159" s="102"/>
      <c r="BA159" s="102"/>
      <c r="BB159" s="102"/>
      <c r="BC159" s="16"/>
    </row>
    <row r="160" spans="4:55" ht="15" customHeight="1">
      <c r="D160" s="33"/>
      <c r="F160" s="9"/>
      <c r="G160" s="9"/>
      <c r="H160" s="98"/>
      <c r="I160" s="98"/>
      <c r="J160" s="16"/>
      <c r="K160" s="99"/>
      <c r="L160" s="99"/>
      <c r="M160" s="102"/>
      <c r="N160" s="102"/>
      <c r="O160" s="102"/>
      <c r="P160" s="102"/>
      <c r="Q160" s="102"/>
      <c r="R160" s="102"/>
      <c r="S160" s="16"/>
      <c r="AP160" s="9"/>
      <c r="AQ160" s="9"/>
      <c r="AR160" s="98"/>
      <c r="AS160" s="98"/>
      <c r="AT160" s="16"/>
      <c r="AU160" s="99"/>
      <c r="AV160" s="99"/>
      <c r="AW160" s="102"/>
      <c r="AX160" s="102"/>
      <c r="AY160" s="102"/>
      <c r="AZ160" s="102"/>
      <c r="BA160" s="102"/>
      <c r="BB160" s="102"/>
      <c r="BC160" s="16"/>
    </row>
    <row r="161" spans="4:55" ht="15" customHeight="1">
      <c r="D161" s="33"/>
      <c r="F161" s="9"/>
      <c r="G161" s="9"/>
      <c r="H161" s="98"/>
      <c r="I161" s="98"/>
      <c r="J161" s="16"/>
      <c r="K161" s="100"/>
      <c r="L161" s="99"/>
      <c r="M161" s="102"/>
      <c r="N161" s="102"/>
      <c r="O161" s="102"/>
      <c r="P161" s="102"/>
      <c r="Q161" s="102"/>
      <c r="R161" s="102"/>
      <c r="S161" s="16"/>
      <c r="AP161" s="9"/>
      <c r="AQ161" s="9"/>
      <c r="AR161" s="98"/>
      <c r="AS161" s="98"/>
      <c r="AT161" s="16"/>
      <c r="AU161" s="100"/>
      <c r="AV161" s="99"/>
      <c r="AW161" s="102"/>
      <c r="AX161" s="102"/>
      <c r="AY161" s="102"/>
      <c r="AZ161" s="102"/>
      <c r="BA161" s="102"/>
      <c r="BB161" s="102"/>
      <c r="BC161" s="16"/>
    </row>
    <row r="162" spans="4:55" ht="15" customHeight="1">
      <c r="D162" s="33"/>
      <c r="F162" s="9"/>
      <c r="G162" s="9"/>
      <c r="H162" s="98"/>
      <c r="I162" s="98"/>
      <c r="J162" s="16"/>
      <c r="K162" s="99"/>
      <c r="L162" s="99"/>
      <c r="M162" s="102"/>
      <c r="N162" s="102"/>
      <c r="O162" s="102"/>
      <c r="P162" s="102"/>
      <c r="Q162" s="102"/>
      <c r="R162" s="102"/>
      <c r="S162" s="16"/>
      <c r="AP162" s="9"/>
      <c r="AQ162" s="9"/>
      <c r="AR162" s="98"/>
      <c r="AS162" s="98"/>
      <c r="AT162" s="16"/>
      <c r="AU162" s="99"/>
      <c r="AV162" s="99"/>
      <c r="AW162" s="102"/>
      <c r="AX162" s="102"/>
      <c r="AY162" s="102"/>
      <c r="AZ162" s="102"/>
      <c r="BA162" s="102"/>
      <c r="BB162" s="102"/>
      <c r="BC162" s="16"/>
    </row>
    <row r="163" spans="4:55" ht="15" customHeight="1">
      <c r="D163" s="33"/>
      <c r="F163" s="9"/>
      <c r="G163" s="9"/>
      <c r="H163" s="98"/>
      <c r="I163" s="98"/>
      <c r="J163" s="16"/>
      <c r="K163" s="100"/>
      <c r="L163" s="99"/>
      <c r="M163" s="102"/>
      <c r="N163" s="102"/>
      <c r="O163" s="102"/>
      <c r="P163" s="102"/>
      <c r="Q163" s="102"/>
      <c r="R163" s="102"/>
      <c r="S163" s="16"/>
      <c r="AP163" s="9"/>
      <c r="AQ163" s="9"/>
      <c r="AR163" s="98"/>
      <c r="AS163" s="98"/>
      <c r="AT163" s="16"/>
      <c r="AU163" s="100"/>
      <c r="AV163" s="99"/>
      <c r="AW163" s="102"/>
      <c r="AX163" s="102"/>
      <c r="AY163" s="102"/>
      <c r="AZ163" s="102"/>
      <c r="BA163" s="102"/>
      <c r="BB163" s="102"/>
      <c r="BC163" s="16"/>
    </row>
    <row r="164" spans="4:55" ht="15" customHeight="1">
      <c r="D164" s="33"/>
      <c r="F164" s="9"/>
      <c r="G164" s="9"/>
      <c r="H164" s="98"/>
      <c r="I164" s="98"/>
      <c r="J164" s="16"/>
      <c r="K164" s="99"/>
      <c r="L164" s="99"/>
      <c r="M164" s="102"/>
      <c r="N164" s="102"/>
      <c r="O164" s="102"/>
      <c r="P164" s="102"/>
      <c r="Q164" s="102"/>
      <c r="R164" s="102"/>
      <c r="S164" s="16"/>
      <c r="AP164" s="9"/>
      <c r="AQ164" s="9"/>
      <c r="AR164" s="98"/>
      <c r="AS164" s="98"/>
      <c r="AT164" s="16"/>
      <c r="AU164" s="99"/>
      <c r="AV164" s="99"/>
      <c r="AW164" s="102"/>
      <c r="AX164" s="102"/>
      <c r="AY164" s="102"/>
      <c r="AZ164" s="102"/>
      <c r="BA164" s="102"/>
      <c r="BB164" s="102"/>
      <c r="BC164" s="16"/>
    </row>
    <row r="165" spans="4:55" ht="15" customHeight="1">
      <c r="D165" s="33"/>
      <c r="F165" s="9"/>
      <c r="G165" s="9"/>
      <c r="H165" s="98"/>
      <c r="I165" s="98"/>
      <c r="J165" s="16"/>
      <c r="K165" s="100"/>
      <c r="L165" s="99"/>
      <c r="M165" s="102"/>
      <c r="N165" s="102"/>
      <c r="O165" s="102"/>
      <c r="P165" s="102"/>
      <c r="Q165" s="102"/>
      <c r="R165" s="102"/>
      <c r="S165" s="16"/>
      <c r="AP165" s="9"/>
      <c r="AQ165" s="9"/>
      <c r="AR165" s="98"/>
      <c r="AS165" s="98"/>
      <c r="AT165" s="16"/>
      <c r="AU165" s="100"/>
      <c r="AV165" s="99"/>
      <c r="AW165" s="102"/>
      <c r="AX165" s="102"/>
      <c r="AY165" s="102"/>
      <c r="AZ165" s="102"/>
      <c r="BA165" s="102"/>
      <c r="BB165" s="102"/>
      <c r="BC165" s="16"/>
    </row>
    <row r="166" spans="4:55" ht="15" customHeight="1">
      <c r="D166" s="33"/>
      <c r="F166" s="9"/>
      <c r="G166" s="9"/>
      <c r="H166" s="98"/>
      <c r="I166" s="98"/>
      <c r="J166" s="16"/>
      <c r="K166" s="99"/>
      <c r="L166" s="99"/>
      <c r="M166" s="102"/>
      <c r="N166" s="102"/>
      <c r="O166" s="102"/>
      <c r="P166" s="102"/>
      <c r="Q166" s="102"/>
      <c r="R166" s="102"/>
      <c r="S166" s="16"/>
      <c r="AP166" s="9"/>
      <c r="AQ166" s="9"/>
      <c r="AR166" s="98"/>
      <c r="AS166" s="98"/>
      <c r="AT166" s="16"/>
      <c r="AU166" s="99"/>
      <c r="AV166" s="99"/>
      <c r="AW166" s="102"/>
      <c r="AX166" s="102"/>
      <c r="AY166" s="102"/>
      <c r="AZ166" s="102"/>
      <c r="BA166" s="102"/>
      <c r="BB166" s="102"/>
      <c r="BC166" s="16"/>
    </row>
    <row r="167" spans="4:55" ht="15" customHeight="1">
      <c r="D167" s="33"/>
      <c r="F167" s="9"/>
      <c r="G167" s="9"/>
      <c r="H167" s="98"/>
      <c r="I167" s="98"/>
      <c r="J167" s="16"/>
      <c r="K167" s="100"/>
      <c r="L167" s="99"/>
      <c r="M167" s="102"/>
      <c r="N167" s="102"/>
      <c r="O167" s="102"/>
      <c r="P167" s="102"/>
      <c r="Q167" s="102"/>
      <c r="R167" s="102"/>
      <c r="S167" s="16"/>
      <c r="AP167" s="9"/>
      <c r="AQ167" s="9"/>
      <c r="AR167" s="98"/>
      <c r="AS167" s="98"/>
      <c r="AT167" s="16"/>
      <c r="AU167" s="100"/>
      <c r="AV167" s="99"/>
      <c r="AW167" s="102"/>
      <c r="AX167" s="102"/>
      <c r="AY167" s="102"/>
      <c r="AZ167" s="102"/>
      <c r="BA167" s="102"/>
      <c r="BB167" s="102"/>
      <c r="BC167" s="16"/>
    </row>
    <row r="168" spans="4:55" ht="15" customHeight="1">
      <c r="D168" s="33"/>
      <c r="F168" s="9"/>
      <c r="G168" s="9"/>
      <c r="H168" s="98"/>
      <c r="I168" s="98"/>
      <c r="J168" s="16"/>
      <c r="K168" s="100"/>
      <c r="L168" s="99"/>
      <c r="M168" s="102"/>
      <c r="N168" s="102"/>
      <c r="O168" s="102"/>
      <c r="P168" s="102"/>
      <c r="Q168" s="102"/>
      <c r="R168" s="102"/>
      <c r="S168" s="16"/>
      <c r="AP168" s="9"/>
      <c r="AQ168" s="9"/>
      <c r="AR168" s="98"/>
      <c r="AS168" s="98"/>
      <c r="AT168" s="16"/>
      <c r="AU168" s="100"/>
      <c r="AV168" s="99"/>
      <c r="AW168" s="102"/>
      <c r="AX168" s="102"/>
      <c r="AY168" s="102"/>
      <c r="AZ168" s="102"/>
      <c r="BA168" s="102"/>
      <c r="BB168" s="102"/>
      <c r="BC168" s="16"/>
    </row>
    <row r="169" spans="4:55" ht="15" customHeight="1">
      <c r="D169" s="33"/>
      <c r="F169" s="9"/>
      <c r="G169" s="9"/>
      <c r="H169" s="98"/>
      <c r="I169" s="98"/>
      <c r="J169" s="16"/>
      <c r="K169" s="100"/>
      <c r="L169" s="99"/>
      <c r="M169" s="102"/>
      <c r="N169" s="102"/>
      <c r="O169" s="102"/>
      <c r="P169" s="102"/>
      <c r="Q169" s="102"/>
      <c r="R169" s="102"/>
      <c r="S169" s="16"/>
      <c r="AP169" s="9"/>
      <c r="AQ169" s="9"/>
      <c r="AR169" s="98"/>
      <c r="AS169" s="98"/>
      <c r="AT169" s="16"/>
      <c r="AU169" s="100"/>
      <c r="AV169" s="99"/>
      <c r="AW169" s="102"/>
      <c r="AX169" s="102"/>
      <c r="AY169" s="102"/>
      <c r="AZ169" s="102"/>
      <c r="BA169" s="102"/>
      <c r="BB169" s="102"/>
      <c r="BC169" s="16"/>
    </row>
    <row r="170" spans="4:55" ht="15" customHeight="1">
      <c r="D170" s="33"/>
      <c r="F170" s="9"/>
      <c r="G170" s="9"/>
      <c r="H170" s="98"/>
      <c r="I170" s="98"/>
      <c r="J170" s="16"/>
      <c r="K170" s="100"/>
      <c r="L170" s="99"/>
      <c r="M170" s="102"/>
      <c r="N170" s="102"/>
      <c r="O170" s="102"/>
      <c r="P170" s="102"/>
      <c r="Q170" s="102"/>
      <c r="R170" s="102"/>
      <c r="S170" s="16"/>
      <c r="AP170" s="9"/>
      <c r="AQ170" s="9"/>
      <c r="AR170" s="98"/>
      <c r="AS170" s="98"/>
      <c r="AT170" s="16"/>
      <c r="AU170" s="100"/>
      <c r="AV170" s="99"/>
      <c r="AW170" s="102"/>
      <c r="AX170" s="102"/>
      <c r="AY170" s="102"/>
      <c r="AZ170" s="102"/>
      <c r="BA170" s="102"/>
      <c r="BB170" s="102"/>
      <c r="BC170" s="16"/>
    </row>
    <row r="171" spans="4:55" ht="15" customHeight="1">
      <c r="D171" s="33"/>
      <c r="F171" s="9"/>
      <c r="G171" s="9"/>
      <c r="H171" s="98"/>
      <c r="I171" s="98"/>
      <c r="J171" s="16"/>
      <c r="K171" s="100"/>
      <c r="L171" s="99"/>
      <c r="M171" s="102"/>
      <c r="N171" s="102"/>
      <c r="O171" s="102"/>
      <c r="P171" s="102"/>
      <c r="Q171" s="102"/>
      <c r="R171" s="102"/>
      <c r="S171" s="16"/>
      <c r="AP171" s="9"/>
      <c r="AQ171" s="9"/>
      <c r="AR171" s="98"/>
      <c r="AS171" s="98"/>
      <c r="AT171" s="16"/>
      <c r="AU171" s="100"/>
      <c r="AV171" s="99"/>
      <c r="AW171" s="102"/>
      <c r="AX171" s="102"/>
      <c r="AY171" s="102"/>
      <c r="AZ171" s="102"/>
      <c r="BA171" s="102"/>
      <c r="BB171" s="102"/>
      <c r="BC171" s="16"/>
    </row>
    <row r="172" spans="4:55" ht="15" customHeight="1">
      <c r="D172" s="33"/>
      <c r="F172" s="16"/>
      <c r="G172" s="9"/>
      <c r="H172" s="98"/>
      <c r="I172" s="98"/>
      <c r="J172" s="16"/>
      <c r="K172" s="99"/>
      <c r="L172" s="99"/>
      <c r="M172" s="102"/>
      <c r="N172" s="102"/>
      <c r="O172" s="102"/>
      <c r="P172" s="102"/>
      <c r="Q172" s="102"/>
      <c r="R172" s="102"/>
      <c r="S172" s="16"/>
      <c r="AP172" s="16"/>
      <c r="AQ172" s="9"/>
      <c r="AR172" s="98"/>
      <c r="AS172" s="98"/>
      <c r="AT172" s="16"/>
      <c r="AU172" s="99"/>
      <c r="AV172" s="99"/>
      <c r="AW172" s="102"/>
      <c r="AX172" s="102"/>
      <c r="AY172" s="102"/>
      <c r="AZ172" s="102"/>
      <c r="BA172" s="102"/>
      <c r="BB172" s="102"/>
      <c r="BC172" s="16"/>
    </row>
    <row r="173" spans="4:55" ht="15" customHeight="1">
      <c r="D173" s="33"/>
      <c r="F173" s="16"/>
      <c r="G173" s="9"/>
      <c r="H173" s="98"/>
      <c r="I173" s="98"/>
      <c r="J173" s="16"/>
      <c r="K173" s="100"/>
      <c r="L173" s="99"/>
      <c r="M173" s="104"/>
      <c r="N173" s="104"/>
      <c r="O173" s="104"/>
      <c r="P173" s="104"/>
      <c r="Q173" s="104"/>
      <c r="R173" s="104"/>
      <c r="S173" s="16"/>
      <c r="AP173" s="16"/>
      <c r="AQ173" s="9"/>
      <c r="AR173" s="98"/>
      <c r="AS173" s="98"/>
      <c r="AT173" s="16"/>
      <c r="AU173" s="100"/>
      <c r="AV173" s="99"/>
      <c r="AW173" s="104"/>
      <c r="AX173" s="104"/>
      <c r="AY173" s="104"/>
      <c r="AZ173" s="104"/>
      <c r="BA173" s="104"/>
      <c r="BB173" s="104"/>
      <c r="BC173" s="16"/>
    </row>
    <row r="174" spans="4:55" ht="15" customHeight="1">
      <c r="D174" s="33"/>
      <c r="F174" s="105"/>
      <c r="G174" s="105"/>
      <c r="H174" s="106"/>
      <c r="I174" s="106"/>
      <c r="J174" s="107"/>
      <c r="K174" s="108"/>
      <c r="L174" s="108"/>
      <c r="M174" s="107"/>
      <c r="N174" s="107"/>
      <c r="O174" s="107"/>
      <c r="P174" s="107"/>
      <c r="Q174" s="107"/>
      <c r="R174" s="107"/>
      <c r="S174" s="107"/>
      <c r="AP174" s="105"/>
      <c r="AQ174" s="105"/>
      <c r="AR174" s="106"/>
      <c r="AS174" s="106"/>
      <c r="AT174" s="107"/>
      <c r="AU174" s="108"/>
      <c r="AV174" s="108"/>
      <c r="AW174" s="107"/>
      <c r="AX174" s="107"/>
      <c r="AY174" s="107"/>
      <c r="AZ174" s="107"/>
      <c r="BA174" s="107"/>
      <c r="BB174" s="107"/>
      <c r="BC174" s="107"/>
    </row>
  </sheetData>
  <mergeCells count="235">
    <mergeCell ref="F7:AG8"/>
    <mergeCell ref="AP7:BQ8"/>
    <mergeCell ref="K11:AG11"/>
    <mergeCell ref="AU11:BQ11"/>
    <mergeCell ref="K13:AG13"/>
    <mergeCell ref="AU13:BQ13"/>
    <mergeCell ref="K15:AG15"/>
    <mergeCell ref="AU15:BQ15"/>
    <mergeCell ref="K17:AG17"/>
    <mergeCell ref="AU17:BQ17"/>
    <mergeCell ref="F20:F21"/>
    <mergeCell ref="G20:I21"/>
    <mergeCell ref="J20:M20"/>
    <mergeCell ref="N20:R20"/>
    <mergeCell ref="U20:U21"/>
    <mergeCell ref="V20:X21"/>
    <mergeCell ref="Y20:AB20"/>
    <mergeCell ref="AC20:AG20"/>
    <mergeCell ref="AP20:AP21"/>
    <mergeCell ref="AQ20:AS21"/>
    <mergeCell ref="AT20:AW20"/>
    <mergeCell ref="AX20:AZ20"/>
    <mergeCell ref="BE20:BE21"/>
    <mergeCell ref="BF20:BH21"/>
    <mergeCell ref="BI20:BL20"/>
    <mergeCell ref="BM20:BO20"/>
    <mergeCell ref="AP22:AP23"/>
    <mergeCell ref="AR22:AR23"/>
    <mergeCell ref="AU22:AU23"/>
    <mergeCell ref="AW22:AW23"/>
    <mergeCell ref="AY22:AY23"/>
    <mergeCell ref="BB22:BB23"/>
    <mergeCell ref="BE22:BE23"/>
    <mergeCell ref="BG22:BG23"/>
    <mergeCell ref="BJ22:BJ23"/>
    <mergeCell ref="BL22:BL23"/>
    <mergeCell ref="BN22:BN23"/>
    <mergeCell ref="BQ22:BQ23"/>
    <mergeCell ref="AP24:AP25"/>
    <mergeCell ref="AR24:AR25"/>
    <mergeCell ref="AU24:AU25"/>
    <mergeCell ref="AW24:AW25"/>
    <mergeCell ref="AY24:AY25"/>
    <mergeCell ref="BB24:BB25"/>
    <mergeCell ref="BE24:BE25"/>
    <mergeCell ref="BG24:BG25"/>
    <mergeCell ref="BJ24:BJ25"/>
    <mergeCell ref="BL24:BL25"/>
    <mergeCell ref="BN24:BN25"/>
    <mergeCell ref="BQ24:BQ25"/>
    <mergeCell ref="BL26:BL27"/>
    <mergeCell ref="BN26:BN27"/>
    <mergeCell ref="BQ26:BQ27"/>
    <mergeCell ref="AP28:AP29"/>
    <mergeCell ref="AR28:AR29"/>
    <mergeCell ref="AU28:AU29"/>
    <mergeCell ref="AW28:AW29"/>
    <mergeCell ref="AY28:AY29"/>
    <mergeCell ref="BB28:BB29"/>
    <mergeCell ref="BE28:BE29"/>
    <mergeCell ref="BG28:BG29"/>
    <mergeCell ref="BJ28:BJ29"/>
    <mergeCell ref="BL28:BL29"/>
    <mergeCell ref="BN28:BN29"/>
    <mergeCell ref="BQ28:BQ29"/>
    <mergeCell ref="AP26:AP27"/>
    <mergeCell ref="AR26:AR27"/>
    <mergeCell ref="AU26:AU27"/>
    <mergeCell ref="AW26:AW27"/>
    <mergeCell ref="AY26:AY27"/>
    <mergeCell ref="BB26:BB27"/>
    <mergeCell ref="BE26:BE27"/>
    <mergeCell ref="BG26:BG27"/>
    <mergeCell ref="BJ26:BJ27"/>
    <mergeCell ref="BL30:BL31"/>
    <mergeCell ref="BN30:BN31"/>
    <mergeCell ref="BQ30:BQ31"/>
    <mergeCell ref="AP32:AP33"/>
    <mergeCell ref="AR32:AR33"/>
    <mergeCell ref="AU32:AU33"/>
    <mergeCell ref="AW32:AW33"/>
    <mergeCell ref="AY32:AY33"/>
    <mergeCell ref="BB32:BB33"/>
    <mergeCell ref="BE32:BE33"/>
    <mergeCell ref="BG32:BG33"/>
    <mergeCell ref="BJ32:BJ33"/>
    <mergeCell ref="BL32:BL33"/>
    <mergeCell ref="BN32:BN33"/>
    <mergeCell ref="BQ32:BQ33"/>
    <mergeCell ref="AP30:AP31"/>
    <mergeCell ref="AR30:AR31"/>
    <mergeCell ref="AU30:AU31"/>
    <mergeCell ref="AW30:AW31"/>
    <mergeCell ref="AY30:AY31"/>
    <mergeCell ref="BB30:BB31"/>
    <mergeCell ref="BE30:BE31"/>
    <mergeCell ref="BG30:BG31"/>
    <mergeCell ref="BJ30:BJ31"/>
    <mergeCell ref="BL34:BL35"/>
    <mergeCell ref="BN34:BN35"/>
    <mergeCell ref="BQ34:BQ35"/>
    <mergeCell ref="AP36:AP37"/>
    <mergeCell ref="AR36:AR37"/>
    <mergeCell ref="AU36:AU37"/>
    <mergeCell ref="AW36:AW37"/>
    <mergeCell ref="AY36:AY37"/>
    <mergeCell ref="BB36:BB37"/>
    <mergeCell ref="BE36:BE37"/>
    <mergeCell ref="BG36:BG37"/>
    <mergeCell ref="BJ36:BJ37"/>
    <mergeCell ref="BL36:BL37"/>
    <mergeCell ref="BN36:BN37"/>
    <mergeCell ref="BQ36:BQ37"/>
    <mergeCell ref="AP34:AP35"/>
    <mergeCell ref="AR34:AR35"/>
    <mergeCell ref="AU34:AU35"/>
    <mergeCell ref="AW34:AW35"/>
    <mergeCell ref="AY34:AY35"/>
    <mergeCell ref="BB34:BB35"/>
    <mergeCell ref="BE34:BE35"/>
    <mergeCell ref="BG34:BG35"/>
    <mergeCell ref="BJ34:BJ35"/>
    <mergeCell ref="BL38:BL39"/>
    <mergeCell ref="BN38:BN39"/>
    <mergeCell ref="BQ38:BQ39"/>
    <mergeCell ref="AP40:AP41"/>
    <mergeCell ref="AR40:AR41"/>
    <mergeCell ref="AU40:AU41"/>
    <mergeCell ref="AW40:AW41"/>
    <mergeCell ref="AY40:AY41"/>
    <mergeCell ref="BB40:BB41"/>
    <mergeCell ref="BE40:BE41"/>
    <mergeCell ref="BG40:BG41"/>
    <mergeCell ref="BJ40:BJ41"/>
    <mergeCell ref="BL40:BL41"/>
    <mergeCell ref="BN40:BN41"/>
    <mergeCell ref="BQ40:BQ41"/>
    <mergeCell ref="AP38:AP39"/>
    <mergeCell ref="AR38:AR39"/>
    <mergeCell ref="AU38:AU39"/>
    <mergeCell ref="AW38:AW39"/>
    <mergeCell ref="AY38:AY39"/>
    <mergeCell ref="BB38:BB39"/>
    <mergeCell ref="BE38:BE39"/>
    <mergeCell ref="BG38:BG39"/>
    <mergeCell ref="BJ38:BJ39"/>
    <mergeCell ref="AU42:AU43"/>
    <mergeCell ref="AW42:AW43"/>
    <mergeCell ref="AY42:AY43"/>
    <mergeCell ref="BB42:BB43"/>
    <mergeCell ref="BE42:BE43"/>
    <mergeCell ref="BG42:BG43"/>
    <mergeCell ref="BJ42:BJ43"/>
    <mergeCell ref="BL42:BL43"/>
    <mergeCell ref="M42:M43"/>
    <mergeCell ref="O42:O43"/>
    <mergeCell ref="R42:R43"/>
    <mergeCell ref="W42:W43"/>
    <mergeCell ref="Z42:Z43"/>
    <mergeCell ref="AB42:AB43"/>
    <mergeCell ref="AD42:AD43"/>
    <mergeCell ref="AG42:AG43"/>
    <mergeCell ref="AP42:AP43"/>
    <mergeCell ref="BN42:BN43"/>
    <mergeCell ref="BQ42:BQ43"/>
    <mergeCell ref="M44:M45"/>
    <mergeCell ref="O44:O45"/>
    <mergeCell ref="R44:R45"/>
    <mergeCell ref="U44:U45"/>
    <mergeCell ref="W44:W45"/>
    <mergeCell ref="Z44:Z45"/>
    <mergeCell ref="AB44:AB45"/>
    <mergeCell ref="AD44:AD45"/>
    <mergeCell ref="AG44:AG45"/>
    <mergeCell ref="AP44:AP45"/>
    <mergeCell ref="AR44:AR45"/>
    <mergeCell ref="AU44:AU45"/>
    <mergeCell ref="AW44:AW45"/>
    <mergeCell ref="AY44:AY45"/>
    <mergeCell ref="BB44:BB45"/>
    <mergeCell ref="BE44:BE45"/>
    <mergeCell ref="BG44:BG45"/>
    <mergeCell ref="BJ44:BJ45"/>
    <mergeCell ref="BL44:BL45"/>
    <mergeCell ref="BN44:BN45"/>
    <mergeCell ref="BQ44:BQ45"/>
    <mergeCell ref="AR42:AR43"/>
    <mergeCell ref="BB46:BB47"/>
    <mergeCell ref="BE46:BE47"/>
    <mergeCell ref="BJ46:BJ47"/>
    <mergeCell ref="BL46:BL47"/>
    <mergeCell ref="BN46:BN47"/>
    <mergeCell ref="BQ46:BQ47"/>
    <mergeCell ref="M46:M47"/>
    <mergeCell ref="O46:O47"/>
    <mergeCell ref="R46:R47"/>
    <mergeCell ref="U46:U47"/>
    <mergeCell ref="AB46:AB47"/>
    <mergeCell ref="AD46:AD47"/>
    <mergeCell ref="AG46:AG47"/>
    <mergeCell ref="AP46:AP47"/>
    <mergeCell ref="AR46:AR47"/>
    <mergeCell ref="AD48:AD49"/>
    <mergeCell ref="AG48:AG49"/>
    <mergeCell ref="AP48:AP49"/>
    <mergeCell ref="AR48:AR49"/>
    <mergeCell ref="AU48:AU49"/>
    <mergeCell ref="AU46:AU47"/>
    <mergeCell ref="AW46:AW47"/>
    <mergeCell ref="AY46:AY47"/>
    <mergeCell ref="AY48:AY49"/>
    <mergeCell ref="BB48:BB49"/>
    <mergeCell ref="BE48:BE49"/>
    <mergeCell ref="BJ48:BJ49"/>
    <mergeCell ref="BL48:BL49"/>
    <mergeCell ref="BN48:BN49"/>
    <mergeCell ref="BQ48:BQ49"/>
    <mergeCell ref="O50:O51"/>
    <mergeCell ref="R50:R51"/>
    <mergeCell ref="U50:X51"/>
    <mergeCell ref="AD50:AD51"/>
    <mergeCell ref="AG50:AG51"/>
    <mergeCell ref="AP50:AP51"/>
    <mergeCell ref="AR50:AR51"/>
    <mergeCell ref="BQ50:BQ51"/>
    <mergeCell ref="AU50:AU51"/>
    <mergeCell ref="AY50:AY51"/>
    <mergeCell ref="BB50:BB51"/>
    <mergeCell ref="BE50:BH51"/>
    <mergeCell ref="BJ50:BJ51"/>
    <mergeCell ref="BN50:BN51"/>
    <mergeCell ref="O48:O49"/>
    <mergeCell ref="R48:R49"/>
    <mergeCell ref="U48:U49"/>
    <mergeCell ref="AB48:AB49"/>
  </mergeCells>
  <phoneticPr fontId="15"/>
  <printOptions horizontalCentered="1" verticalCentered="1"/>
  <pageMargins left="0" right="0" top="0.78740157480314965" bottom="0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indexed="43"/>
  </sheetPr>
  <dimension ref="A1:W1497"/>
  <sheetViews>
    <sheetView view="pageBreakPreview" zoomScale="60" zoomScaleNormal="100" workbookViewId="0">
      <selection activeCell="P39" sqref="P39"/>
    </sheetView>
  </sheetViews>
  <sheetFormatPr defaultColWidth="10.59765625" defaultRowHeight="17.25"/>
  <cols>
    <col min="1" max="1" width="11.296875" style="28" bestFit="1" customWidth="1"/>
    <col min="2" max="2" width="2.59765625" style="28" customWidth="1"/>
    <col min="3" max="4" width="14.59765625" style="28" customWidth="1"/>
    <col min="5" max="5" width="1.59765625" style="28" customWidth="1"/>
    <col min="6" max="6" width="6.59765625" style="28" customWidth="1"/>
    <col min="7" max="7" width="2.59765625" style="28" customWidth="1"/>
    <col min="8" max="8" width="6.59765625" style="28" customWidth="1"/>
    <col min="9" max="9" width="3.296875" style="28" customWidth="1"/>
    <col min="10" max="10" width="6.59765625" style="28" customWidth="1"/>
    <col min="11" max="11" width="4.59765625" style="28" customWidth="1"/>
    <col min="12" max="12" width="4.59765625" style="40" customWidth="1"/>
    <col min="13" max="19" width="12.59765625" style="28" customWidth="1"/>
    <col min="20" max="20" width="26.59765625" style="28" customWidth="1"/>
    <col min="21" max="21" width="5.59765625" style="28" customWidth="1"/>
    <col min="22" max="22" width="3.69921875" style="28" customWidth="1"/>
    <col min="23" max="16384" width="10.59765625" style="28"/>
  </cols>
  <sheetData>
    <row r="1" spans="1:21">
      <c r="B1" s="28" t="e">
        <f>#REF!</f>
        <v>#REF!</v>
      </c>
      <c r="T1" s="46"/>
    </row>
    <row r="2" spans="1:21" ht="42">
      <c r="A2" s="109"/>
      <c r="M2" s="110" t="s">
        <v>17</v>
      </c>
    </row>
    <row r="3" spans="1:21" ht="21.75" thickBo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113"/>
      <c r="M3" s="112"/>
      <c r="N3" s="112"/>
      <c r="O3" s="112"/>
      <c r="P3" s="112"/>
      <c r="Q3" s="112"/>
      <c r="R3" s="112"/>
      <c r="S3" s="114"/>
      <c r="T3" s="115"/>
    </row>
    <row r="4" spans="1:21" ht="19.899999999999999" customHeight="1">
      <c r="B4" s="116"/>
      <c r="C4" s="117"/>
      <c r="D4" s="117"/>
      <c r="E4" s="118"/>
      <c r="F4" s="117"/>
      <c r="G4" s="117"/>
      <c r="H4" s="117"/>
      <c r="I4" s="117"/>
      <c r="J4" s="117"/>
      <c r="K4" s="118"/>
      <c r="L4" s="119"/>
      <c r="M4" s="481" t="s">
        <v>18</v>
      </c>
      <c r="N4" s="482"/>
      <c r="O4" s="481" t="s">
        <v>18</v>
      </c>
      <c r="P4" s="482"/>
      <c r="Q4" s="481" t="s">
        <v>18</v>
      </c>
      <c r="R4" s="482"/>
      <c r="S4" s="119" t="s">
        <v>19</v>
      </c>
      <c r="T4" s="120"/>
      <c r="U4" s="121"/>
    </row>
    <row r="5" spans="1:21" ht="19.899999999999999" customHeight="1">
      <c r="B5" s="483" t="s">
        <v>20</v>
      </c>
      <c r="C5" s="484"/>
      <c r="D5" s="485"/>
      <c r="E5" s="486" t="s">
        <v>21</v>
      </c>
      <c r="F5" s="484"/>
      <c r="G5" s="484"/>
      <c r="H5" s="484"/>
      <c r="I5" s="484"/>
      <c r="J5" s="485"/>
      <c r="K5" s="122" t="s">
        <v>22</v>
      </c>
      <c r="L5" s="122" t="s">
        <v>5</v>
      </c>
      <c r="M5" s="487" t="s">
        <v>511</v>
      </c>
      <c r="N5" s="488"/>
      <c r="O5" s="487" t="s">
        <v>568</v>
      </c>
      <c r="P5" s="488"/>
      <c r="Q5" s="487" t="s">
        <v>567</v>
      </c>
      <c r="R5" s="488"/>
      <c r="S5" s="122" t="s">
        <v>23</v>
      </c>
      <c r="T5" s="123" t="s">
        <v>24</v>
      </c>
      <c r="U5" s="121"/>
    </row>
    <row r="6" spans="1:21" ht="19.899999999999999" customHeight="1" thickBot="1">
      <c r="B6" s="124"/>
      <c r="C6" s="114"/>
      <c r="D6" s="114"/>
      <c r="E6" s="125"/>
      <c r="F6" s="114"/>
      <c r="G6" s="114"/>
      <c r="H6" s="114"/>
      <c r="I6" s="114"/>
      <c r="J6" s="114"/>
      <c r="K6" s="125"/>
      <c r="L6" s="126"/>
      <c r="M6" s="126" t="s">
        <v>25</v>
      </c>
      <c r="N6" s="126" t="s">
        <v>26</v>
      </c>
      <c r="O6" s="126" t="s">
        <v>25</v>
      </c>
      <c r="P6" s="126" t="s">
        <v>26</v>
      </c>
      <c r="Q6" s="126" t="s">
        <v>25</v>
      </c>
      <c r="R6" s="126" t="s">
        <v>26</v>
      </c>
      <c r="S6" s="126"/>
      <c r="T6" s="127"/>
      <c r="U6" s="121"/>
    </row>
    <row r="7" spans="1:21" ht="21.95" customHeight="1">
      <c r="B7" s="128"/>
      <c r="C7" s="10"/>
      <c r="D7" s="10"/>
      <c r="E7" s="129"/>
      <c r="F7" s="10"/>
      <c r="G7" s="10"/>
      <c r="H7" s="10"/>
      <c r="I7" s="10"/>
      <c r="J7" s="10"/>
      <c r="K7" s="129"/>
      <c r="L7" s="130"/>
      <c r="M7" s="131"/>
      <c r="N7" s="129"/>
      <c r="O7" s="131"/>
      <c r="P7" s="129"/>
      <c r="Q7" s="131"/>
      <c r="R7" s="129"/>
      <c r="S7" s="132"/>
      <c r="T7" s="133"/>
      <c r="U7" s="121"/>
    </row>
    <row r="8" spans="1:21" ht="21.95" customHeight="1">
      <c r="B8" s="134"/>
      <c r="C8" s="135" t="s">
        <v>45</v>
      </c>
      <c r="D8" s="136"/>
      <c r="E8" s="137"/>
      <c r="F8" s="135" t="s">
        <v>46</v>
      </c>
      <c r="G8" s="136"/>
      <c r="H8" s="136"/>
      <c r="I8" s="136"/>
      <c r="J8" s="136"/>
      <c r="K8" s="138">
        <v>1</v>
      </c>
      <c r="L8" s="138" t="s">
        <v>47</v>
      </c>
      <c r="M8" s="139">
        <v>12000</v>
      </c>
      <c r="N8" s="140">
        <f>SUM(K8*M8)</f>
        <v>12000</v>
      </c>
      <c r="O8" s="139">
        <v>15000</v>
      </c>
      <c r="P8" s="140">
        <f>SUM(K8*O8)</f>
        <v>15000</v>
      </c>
      <c r="Q8" s="141">
        <f>ROUNDDOWN(M8*1.3,-2)</f>
        <v>15600</v>
      </c>
      <c r="R8" s="140">
        <f>SUM(K8*Q8)</f>
        <v>15600</v>
      </c>
      <c r="S8" s="142">
        <f>M8</f>
        <v>12000</v>
      </c>
      <c r="T8" s="143"/>
      <c r="U8" s="121"/>
    </row>
    <row r="9" spans="1:21" ht="21.95" customHeight="1">
      <c r="B9" s="128"/>
      <c r="C9" s="10"/>
      <c r="D9" s="10"/>
      <c r="E9" s="129"/>
      <c r="F9" s="10"/>
      <c r="G9" s="10"/>
      <c r="H9" s="10"/>
      <c r="I9" s="10"/>
      <c r="J9" s="10"/>
      <c r="K9" s="129"/>
      <c r="L9" s="130"/>
      <c r="M9" s="131"/>
      <c r="N9" s="129"/>
      <c r="O9" s="131"/>
      <c r="P9" s="129"/>
      <c r="Q9" s="131"/>
      <c r="R9" s="129"/>
      <c r="S9" s="132"/>
      <c r="T9" s="133"/>
      <c r="U9" s="121"/>
    </row>
    <row r="10" spans="1:21" ht="21.95" customHeight="1">
      <c r="B10" s="134"/>
      <c r="C10" s="135" t="s">
        <v>45</v>
      </c>
      <c r="D10" s="136"/>
      <c r="E10" s="137"/>
      <c r="F10" s="135" t="s">
        <v>48</v>
      </c>
      <c r="G10" s="136"/>
      <c r="H10" s="136"/>
      <c r="I10" s="136"/>
      <c r="J10" s="136"/>
      <c r="K10" s="138">
        <v>1</v>
      </c>
      <c r="L10" s="138" t="s">
        <v>47</v>
      </c>
      <c r="M10" s="139">
        <v>9000</v>
      </c>
      <c r="N10" s="140">
        <f>SUM(K10*M10)</f>
        <v>9000</v>
      </c>
      <c r="O10" s="139">
        <v>10000</v>
      </c>
      <c r="P10" s="140">
        <f>SUM(K10*O10)</f>
        <v>10000</v>
      </c>
      <c r="Q10" s="141">
        <f>ROUNDDOWN(M10*1.3,-2)</f>
        <v>11700</v>
      </c>
      <c r="R10" s="140">
        <f>SUM(K10*Q10)</f>
        <v>11700</v>
      </c>
      <c r="S10" s="142">
        <f>M10</f>
        <v>9000</v>
      </c>
      <c r="T10" s="143"/>
      <c r="U10" s="121"/>
    </row>
    <row r="11" spans="1:21" ht="21.95" customHeight="1">
      <c r="B11" s="128"/>
      <c r="C11" s="10"/>
      <c r="D11" s="10"/>
      <c r="E11" s="129"/>
      <c r="F11" s="10"/>
      <c r="G11" s="10"/>
      <c r="H11" s="10"/>
      <c r="I11" s="10"/>
      <c r="J11" s="10"/>
      <c r="K11" s="129"/>
      <c r="L11" s="130"/>
      <c r="M11" s="144"/>
      <c r="N11" s="145"/>
      <c r="O11" s="144"/>
      <c r="P11" s="145"/>
      <c r="Q11" s="144"/>
      <c r="R11" s="145"/>
      <c r="S11" s="132"/>
      <c r="T11" s="133"/>
      <c r="U11" s="121"/>
    </row>
    <row r="12" spans="1:21" ht="21.95" customHeight="1">
      <c r="B12" s="134"/>
      <c r="C12" s="135" t="s">
        <v>527</v>
      </c>
      <c r="D12" s="136"/>
      <c r="E12" s="137"/>
      <c r="F12" s="135" t="s">
        <v>525</v>
      </c>
      <c r="G12" s="136"/>
      <c r="H12" s="136"/>
      <c r="I12" s="136"/>
      <c r="J12" s="136"/>
      <c r="K12" s="138">
        <v>1</v>
      </c>
      <c r="L12" s="138" t="s">
        <v>526</v>
      </c>
      <c r="M12" s="139">
        <v>190000</v>
      </c>
      <c r="N12" s="140">
        <f>SUM(K12*M12)</f>
        <v>190000</v>
      </c>
      <c r="O12" s="139">
        <v>215000</v>
      </c>
      <c r="P12" s="140">
        <f>SUM(K12*O12)</f>
        <v>215000</v>
      </c>
      <c r="Q12" s="141">
        <f>ROUNDDOWN(M12*1.3,-2)</f>
        <v>247000</v>
      </c>
      <c r="R12" s="140">
        <f>SUM(K12*Q12)</f>
        <v>247000</v>
      </c>
      <c r="S12" s="142">
        <f>M12</f>
        <v>190000</v>
      </c>
      <c r="T12" s="143"/>
      <c r="U12" s="121"/>
    </row>
    <row r="13" spans="1:21" ht="21.95" customHeight="1">
      <c r="B13" s="128"/>
      <c r="C13" s="10"/>
      <c r="D13" s="10"/>
      <c r="E13" s="129"/>
      <c r="F13" s="10"/>
      <c r="G13" s="10"/>
      <c r="H13" s="10"/>
      <c r="I13" s="10"/>
      <c r="J13" s="10"/>
      <c r="K13" s="129"/>
      <c r="L13" s="130"/>
      <c r="M13" s="144"/>
      <c r="N13" s="145"/>
      <c r="O13" s="144"/>
      <c r="P13" s="145"/>
      <c r="Q13" s="144"/>
      <c r="R13" s="145"/>
      <c r="S13" s="132"/>
      <c r="T13" s="133"/>
      <c r="U13" s="121"/>
    </row>
    <row r="14" spans="1:21" ht="21.95" customHeight="1">
      <c r="B14" s="134"/>
      <c r="C14" s="135"/>
      <c r="D14" s="136"/>
      <c r="E14" s="137"/>
      <c r="F14" s="135"/>
      <c r="G14" s="136"/>
      <c r="H14" s="136"/>
      <c r="I14" s="136"/>
      <c r="J14" s="136"/>
      <c r="K14" s="138"/>
      <c r="L14" s="138"/>
      <c r="M14" s="139"/>
      <c r="N14" s="140"/>
      <c r="O14" s="139"/>
      <c r="P14" s="140"/>
      <c r="Q14" s="141"/>
      <c r="R14" s="140"/>
      <c r="S14" s="142"/>
      <c r="T14" s="143"/>
      <c r="U14" s="121"/>
    </row>
    <row r="15" spans="1:21" ht="21.95" customHeight="1">
      <c r="B15" s="128"/>
      <c r="C15" s="10"/>
      <c r="D15" s="10"/>
      <c r="E15" s="129"/>
      <c r="F15" s="10"/>
      <c r="G15" s="10"/>
      <c r="H15" s="10"/>
      <c r="I15" s="10"/>
      <c r="J15" s="10"/>
      <c r="K15" s="129"/>
      <c r="L15" s="130"/>
      <c r="M15" s="144"/>
      <c r="N15" s="145"/>
      <c r="O15" s="144"/>
      <c r="P15" s="145"/>
      <c r="Q15" s="144"/>
      <c r="R15" s="145"/>
      <c r="S15" s="132"/>
      <c r="T15" s="133"/>
      <c r="U15" s="121"/>
    </row>
    <row r="16" spans="1:21" ht="21.95" customHeight="1">
      <c r="B16" s="134"/>
      <c r="C16" s="135"/>
      <c r="D16" s="136"/>
      <c r="E16" s="137"/>
      <c r="F16" s="135"/>
      <c r="G16" s="136"/>
      <c r="H16" s="136"/>
      <c r="I16" s="136"/>
      <c r="J16" s="136"/>
      <c r="K16" s="138"/>
      <c r="L16" s="138"/>
      <c r="M16" s="139"/>
      <c r="N16" s="140"/>
      <c r="O16" s="139"/>
      <c r="P16" s="140"/>
      <c r="Q16" s="141"/>
      <c r="R16" s="140"/>
      <c r="S16" s="142"/>
      <c r="T16" s="143"/>
      <c r="U16" s="121"/>
    </row>
    <row r="17" spans="2:21" ht="21.95" customHeight="1">
      <c r="B17" s="128"/>
      <c r="C17" s="10"/>
      <c r="D17" s="10"/>
      <c r="E17" s="129"/>
      <c r="F17" s="10"/>
      <c r="G17" s="10"/>
      <c r="H17" s="10"/>
      <c r="I17" s="10"/>
      <c r="J17" s="10"/>
      <c r="K17" s="129"/>
      <c r="L17" s="130"/>
      <c r="M17" s="144"/>
      <c r="N17" s="145"/>
      <c r="O17" s="144"/>
      <c r="P17" s="145"/>
      <c r="Q17" s="144"/>
      <c r="R17" s="145"/>
      <c r="S17" s="132"/>
      <c r="T17" s="133"/>
      <c r="U17" s="121"/>
    </row>
    <row r="18" spans="2:21" ht="21.95" customHeight="1">
      <c r="B18" s="134"/>
      <c r="C18" s="135"/>
      <c r="D18" s="136"/>
      <c r="E18" s="137"/>
      <c r="F18" s="135"/>
      <c r="G18" s="136"/>
      <c r="H18" s="136"/>
      <c r="I18" s="136"/>
      <c r="J18" s="136"/>
      <c r="K18" s="138"/>
      <c r="L18" s="138"/>
      <c r="M18" s="139"/>
      <c r="N18" s="140"/>
      <c r="O18" s="139"/>
      <c r="P18" s="140"/>
      <c r="Q18" s="141"/>
      <c r="R18" s="140"/>
      <c r="S18" s="142"/>
      <c r="T18" s="143"/>
      <c r="U18" s="121"/>
    </row>
    <row r="19" spans="2:21" ht="21.95" customHeight="1">
      <c r="B19" s="128"/>
      <c r="C19" s="10"/>
      <c r="D19" s="10"/>
      <c r="E19" s="129"/>
      <c r="F19" s="10"/>
      <c r="G19" s="10"/>
      <c r="H19" s="10"/>
      <c r="I19" s="10"/>
      <c r="J19" s="10"/>
      <c r="K19" s="129"/>
      <c r="L19" s="130"/>
      <c r="M19" s="144"/>
      <c r="N19" s="145"/>
      <c r="O19" s="144"/>
      <c r="P19" s="145"/>
      <c r="Q19" s="144"/>
      <c r="R19" s="145"/>
      <c r="S19" s="132"/>
      <c r="T19" s="133"/>
      <c r="U19" s="121"/>
    </row>
    <row r="20" spans="2:21" ht="21.95" customHeight="1">
      <c r="B20" s="134"/>
      <c r="C20" s="136"/>
      <c r="D20" s="136"/>
      <c r="E20" s="137"/>
      <c r="F20" s="136"/>
      <c r="G20" s="136"/>
      <c r="H20" s="136"/>
      <c r="I20" s="136"/>
      <c r="J20" s="136"/>
      <c r="K20" s="138"/>
      <c r="L20" s="138"/>
      <c r="M20" s="139"/>
      <c r="N20" s="140"/>
      <c r="O20" s="139"/>
      <c r="P20" s="140"/>
      <c r="Q20" s="141"/>
      <c r="R20" s="140"/>
      <c r="S20" s="142"/>
      <c r="T20" s="143"/>
      <c r="U20" s="121"/>
    </row>
    <row r="21" spans="2:21" ht="21.95" customHeight="1">
      <c r="B21" s="128"/>
      <c r="C21" s="10"/>
      <c r="D21" s="10"/>
      <c r="E21" s="129"/>
      <c r="F21" s="10"/>
      <c r="G21" s="10"/>
      <c r="H21" s="10"/>
      <c r="I21" s="10"/>
      <c r="J21" s="10"/>
      <c r="K21" s="129"/>
      <c r="L21" s="130"/>
      <c r="M21" s="144"/>
      <c r="N21" s="145"/>
      <c r="O21" s="144"/>
      <c r="P21" s="145"/>
      <c r="Q21" s="144"/>
      <c r="R21" s="145"/>
      <c r="S21" s="146"/>
      <c r="T21" s="133"/>
      <c r="U21" s="121"/>
    </row>
    <row r="22" spans="2:21" ht="21.95" customHeight="1">
      <c r="B22" s="134"/>
      <c r="C22" s="136"/>
      <c r="D22" s="136"/>
      <c r="E22" s="137"/>
      <c r="F22" s="136"/>
      <c r="G22" s="136"/>
      <c r="H22" s="136"/>
      <c r="I22" s="136"/>
      <c r="J22" s="136"/>
      <c r="K22" s="137"/>
      <c r="L22" s="138"/>
      <c r="M22" s="139"/>
      <c r="N22" s="140"/>
      <c r="O22" s="139"/>
      <c r="P22" s="140"/>
      <c r="Q22" s="141"/>
      <c r="R22" s="140"/>
      <c r="S22" s="142"/>
      <c r="T22" s="143"/>
      <c r="U22" s="121"/>
    </row>
    <row r="23" spans="2:21" ht="21.95" customHeight="1">
      <c r="B23" s="128"/>
      <c r="C23" s="10"/>
      <c r="D23" s="10"/>
      <c r="E23" s="129"/>
      <c r="F23" s="10"/>
      <c r="G23" s="10"/>
      <c r="H23" s="10"/>
      <c r="I23" s="10"/>
      <c r="J23" s="10"/>
      <c r="K23" s="129"/>
      <c r="L23" s="130"/>
      <c r="M23" s="144"/>
      <c r="N23" s="145"/>
      <c r="O23" s="144"/>
      <c r="P23" s="145"/>
      <c r="Q23" s="144"/>
      <c r="R23" s="145"/>
      <c r="S23" s="146"/>
      <c r="T23" s="133"/>
      <c r="U23" s="121"/>
    </row>
    <row r="24" spans="2:21" ht="21.95" customHeight="1">
      <c r="B24" s="134"/>
      <c r="C24" s="136"/>
      <c r="D24" s="136"/>
      <c r="E24" s="137"/>
      <c r="F24" s="136"/>
      <c r="G24" s="136"/>
      <c r="H24" s="136"/>
      <c r="I24" s="136"/>
      <c r="J24" s="136"/>
      <c r="K24" s="137"/>
      <c r="L24" s="138"/>
      <c r="M24" s="139"/>
      <c r="N24" s="140"/>
      <c r="O24" s="139"/>
      <c r="P24" s="140"/>
      <c r="Q24" s="141"/>
      <c r="R24" s="140"/>
      <c r="S24" s="142"/>
      <c r="T24" s="143"/>
      <c r="U24" s="121"/>
    </row>
    <row r="25" spans="2:21" ht="21.95" customHeight="1">
      <c r="B25" s="128"/>
      <c r="C25" s="10"/>
      <c r="D25" s="10"/>
      <c r="E25" s="129"/>
      <c r="F25" s="10"/>
      <c r="G25" s="10"/>
      <c r="H25" s="10"/>
      <c r="I25" s="10"/>
      <c r="J25" s="10"/>
      <c r="K25" s="129"/>
      <c r="L25" s="130"/>
      <c r="M25" s="144"/>
      <c r="N25" s="145"/>
      <c r="O25" s="144"/>
      <c r="P25" s="145"/>
      <c r="Q25" s="144"/>
      <c r="R25" s="145"/>
      <c r="S25" s="147"/>
      <c r="T25" s="133"/>
      <c r="U25" s="121"/>
    </row>
    <row r="26" spans="2:21" ht="21.95" customHeight="1">
      <c r="B26" s="134"/>
      <c r="C26" s="136"/>
      <c r="D26" s="136"/>
      <c r="E26" s="137"/>
      <c r="F26" s="136"/>
      <c r="G26" s="136"/>
      <c r="H26" s="136"/>
      <c r="I26" s="136"/>
      <c r="J26" s="136"/>
      <c r="K26" s="137"/>
      <c r="L26" s="138"/>
      <c r="M26" s="139"/>
      <c r="N26" s="140"/>
      <c r="O26" s="139"/>
      <c r="P26" s="140"/>
      <c r="Q26" s="141"/>
      <c r="R26" s="140"/>
      <c r="S26" s="142"/>
      <c r="T26" s="143"/>
      <c r="U26" s="121"/>
    </row>
    <row r="27" spans="2:21" ht="21.95" customHeight="1">
      <c r="B27" s="128"/>
      <c r="C27" s="10"/>
      <c r="D27" s="10"/>
      <c r="E27" s="129"/>
      <c r="F27" s="10"/>
      <c r="G27" s="10"/>
      <c r="H27" s="10"/>
      <c r="I27" s="10"/>
      <c r="J27" s="10"/>
      <c r="K27" s="129"/>
      <c r="L27" s="130"/>
      <c r="M27" s="144"/>
      <c r="N27" s="145"/>
      <c r="O27" s="144"/>
      <c r="P27" s="145"/>
      <c r="Q27" s="144"/>
      <c r="R27" s="145"/>
      <c r="S27" s="146"/>
      <c r="T27" s="133"/>
      <c r="U27" s="121"/>
    </row>
    <row r="28" spans="2:21" ht="21.75" customHeight="1">
      <c r="B28" s="134"/>
      <c r="C28" s="136"/>
      <c r="D28" s="136"/>
      <c r="E28" s="137"/>
      <c r="F28" s="136"/>
      <c r="G28" s="136"/>
      <c r="H28" s="136"/>
      <c r="I28" s="136"/>
      <c r="J28" s="136"/>
      <c r="K28" s="137"/>
      <c r="L28" s="138"/>
      <c r="M28" s="139"/>
      <c r="N28" s="140"/>
      <c r="O28" s="139"/>
      <c r="P28" s="140"/>
      <c r="Q28" s="141"/>
      <c r="R28" s="140"/>
      <c r="S28" s="142"/>
      <c r="T28" s="143"/>
      <c r="U28" s="121"/>
    </row>
    <row r="29" spans="2:21" ht="23.25" customHeight="1">
      <c r="B29" s="128"/>
      <c r="C29" s="10"/>
      <c r="D29" s="10"/>
      <c r="E29" s="129"/>
      <c r="F29" s="10"/>
      <c r="G29" s="10"/>
      <c r="H29" s="10"/>
      <c r="I29" s="10"/>
      <c r="J29" s="10"/>
      <c r="K29" s="129"/>
      <c r="L29" s="130"/>
      <c r="M29" s="144"/>
      <c r="N29" s="145"/>
      <c r="O29" s="144"/>
      <c r="P29" s="145"/>
      <c r="Q29" s="144"/>
      <c r="R29" s="145"/>
      <c r="S29" s="147"/>
      <c r="T29" s="133"/>
      <c r="U29" s="121"/>
    </row>
    <row r="30" spans="2:21" ht="21.95" customHeight="1">
      <c r="B30" s="134"/>
      <c r="C30" s="136"/>
      <c r="D30" s="136"/>
      <c r="E30" s="137"/>
      <c r="F30" s="136"/>
      <c r="G30" s="136"/>
      <c r="H30" s="136"/>
      <c r="I30" s="136"/>
      <c r="J30" s="136"/>
      <c r="K30" s="137"/>
      <c r="L30" s="138"/>
      <c r="M30" s="139"/>
      <c r="N30" s="140"/>
      <c r="O30" s="139"/>
      <c r="P30" s="140"/>
      <c r="Q30" s="141"/>
      <c r="R30" s="140"/>
      <c r="S30" s="142"/>
      <c r="T30" s="143"/>
      <c r="U30" s="121"/>
    </row>
    <row r="31" spans="2:21" ht="21.95" customHeight="1">
      <c r="B31" s="128"/>
      <c r="C31" s="10"/>
      <c r="D31" s="10"/>
      <c r="E31" s="129"/>
      <c r="F31" s="10"/>
      <c r="G31" s="10"/>
      <c r="H31" s="10"/>
      <c r="I31" s="10"/>
      <c r="J31" s="10"/>
      <c r="K31" s="129"/>
      <c r="L31" s="130"/>
      <c r="M31" s="145"/>
      <c r="N31" s="145"/>
      <c r="O31" s="145"/>
      <c r="P31" s="145"/>
      <c r="Q31" s="144"/>
      <c r="R31" s="145"/>
      <c r="S31" s="146"/>
      <c r="T31" s="148"/>
      <c r="U31" s="121"/>
    </row>
    <row r="32" spans="2:21" ht="21.95" customHeight="1">
      <c r="B32" s="134"/>
      <c r="C32" s="136"/>
      <c r="D32" s="136"/>
      <c r="E32" s="137"/>
      <c r="F32" s="136"/>
      <c r="G32" s="136"/>
      <c r="H32" s="136"/>
      <c r="I32" s="136"/>
      <c r="J32" s="136"/>
      <c r="K32" s="137"/>
      <c r="L32" s="138"/>
      <c r="M32" s="137"/>
      <c r="N32" s="140"/>
      <c r="O32" s="137"/>
      <c r="P32" s="140"/>
      <c r="Q32" s="149"/>
      <c r="R32" s="140"/>
      <c r="S32" s="142"/>
      <c r="T32" s="150"/>
      <c r="U32" s="121"/>
    </row>
    <row r="33" spans="1:21" ht="21.95" customHeight="1">
      <c r="B33" s="128"/>
      <c r="C33" s="10"/>
      <c r="D33" s="10"/>
      <c r="E33" s="129"/>
      <c r="F33" s="10"/>
      <c r="G33" s="10"/>
      <c r="H33" s="10"/>
      <c r="I33" s="10"/>
      <c r="J33" s="10"/>
      <c r="K33" s="129"/>
      <c r="L33" s="130"/>
      <c r="M33" s="145"/>
      <c r="N33" s="145"/>
      <c r="O33" s="145"/>
      <c r="P33" s="145"/>
      <c r="Q33" s="145"/>
      <c r="R33" s="145"/>
      <c r="S33" s="147"/>
      <c r="T33" s="148"/>
      <c r="U33" s="121"/>
    </row>
    <row r="34" spans="1:21" ht="21.95" customHeight="1">
      <c r="B34" s="134"/>
      <c r="C34" s="136"/>
      <c r="D34" s="136"/>
      <c r="E34" s="137"/>
      <c r="F34" s="136"/>
      <c r="G34" s="136"/>
      <c r="H34" s="136"/>
      <c r="I34" s="136"/>
      <c r="J34" s="136"/>
      <c r="K34" s="137"/>
      <c r="L34" s="138"/>
      <c r="M34" s="137"/>
      <c r="N34" s="140"/>
      <c r="O34" s="137"/>
      <c r="P34" s="140"/>
      <c r="Q34" s="149"/>
      <c r="R34" s="140"/>
      <c r="S34" s="142"/>
      <c r="T34" s="150"/>
      <c r="U34" s="121"/>
    </row>
    <row r="35" spans="1:21" ht="21.95" customHeight="1">
      <c r="B35" s="128"/>
      <c r="C35" s="10"/>
      <c r="D35" s="10"/>
      <c r="E35" s="129"/>
      <c r="F35" s="10"/>
      <c r="G35" s="10"/>
      <c r="H35" s="10"/>
      <c r="I35" s="10"/>
      <c r="J35" s="10"/>
      <c r="K35" s="129"/>
      <c r="L35" s="130"/>
      <c r="M35" s="145"/>
      <c r="N35" s="145"/>
      <c r="O35" s="145"/>
      <c r="P35" s="145"/>
      <c r="Q35" s="145"/>
      <c r="R35" s="145"/>
      <c r="S35" s="147"/>
      <c r="T35" s="148"/>
      <c r="U35" s="121"/>
    </row>
    <row r="36" spans="1:21" ht="21.95" customHeight="1">
      <c r="B36" s="134"/>
      <c r="C36" s="136"/>
      <c r="D36" s="136"/>
      <c r="E36" s="137"/>
      <c r="F36" s="136"/>
      <c r="G36" s="136"/>
      <c r="H36" s="136"/>
      <c r="I36" s="136"/>
      <c r="J36" s="136"/>
      <c r="K36" s="137"/>
      <c r="L36" s="138"/>
      <c r="M36" s="149"/>
      <c r="N36" s="149"/>
      <c r="O36" s="149"/>
      <c r="P36" s="149"/>
      <c r="Q36" s="149"/>
      <c r="R36" s="149"/>
      <c r="S36" s="142"/>
      <c r="T36" s="150"/>
      <c r="U36" s="121"/>
    </row>
    <row r="37" spans="1:21" ht="21.95" customHeight="1">
      <c r="B37" s="128"/>
      <c r="C37" s="10"/>
      <c r="D37" s="10"/>
      <c r="E37" s="129"/>
      <c r="F37" s="10"/>
      <c r="G37" s="10"/>
      <c r="H37" s="10"/>
      <c r="I37" s="10"/>
      <c r="J37" s="10"/>
      <c r="K37" s="129"/>
      <c r="L37" s="130"/>
      <c r="M37" s="145"/>
      <c r="N37" s="145"/>
      <c r="O37" s="145"/>
      <c r="P37" s="145"/>
      <c r="Q37" s="145"/>
      <c r="R37" s="145"/>
      <c r="S37" s="147"/>
      <c r="T37" s="148"/>
      <c r="U37" s="121"/>
    </row>
    <row r="38" spans="1:21" ht="21.95" customHeight="1">
      <c r="B38" s="134"/>
      <c r="C38" s="136"/>
      <c r="D38" s="136"/>
      <c r="E38" s="137"/>
      <c r="F38" s="136"/>
      <c r="G38" s="136"/>
      <c r="H38" s="136"/>
      <c r="I38" s="136"/>
      <c r="J38" s="136"/>
      <c r="K38" s="137"/>
      <c r="L38" s="138"/>
      <c r="M38" s="149"/>
      <c r="N38" s="149"/>
      <c r="O38" s="149"/>
      <c r="P38" s="149"/>
      <c r="Q38" s="149"/>
      <c r="R38" s="149"/>
      <c r="S38" s="142"/>
      <c r="T38" s="150"/>
      <c r="U38" s="121"/>
    </row>
    <row r="39" spans="1:21" ht="21.95" customHeight="1">
      <c r="B39" s="128"/>
      <c r="C39" s="10"/>
      <c r="D39" s="10"/>
      <c r="E39" s="129"/>
      <c r="F39" s="10"/>
      <c r="G39" s="10"/>
      <c r="H39" s="10"/>
      <c r="I39" s="10"/>
      <c r="J39" s="10"/>
      <c r="K39" s="129"/>
      <c r="L39" s="130"/>
      <c r="M39" s="145"/>
      <c r="N39" s="145"/>
      <c r="O39" s="145"/>
      <c r="P39" s="145"/>
      <c r="Q39" s="145"/>
      <c r="R39" s="145"/>
      <c r="S39" s="147"/>
      <c r="T39" s="148"/>
      <c r="U39" s="121"/>
    </row>
    <row r="40" spans="1:21" ht="21.95" customHeight="1" thickBot="1">
      <c r="B40" s="151"/>
      <c r="C40" s="152"/>
      <c r="D40" s="152"/>
      <c r="E40" s="153"/>
      <c r="F40" s="152"/>
      <c r="G40" s="152"/>
      <c r="H40" s="152"/>
      <c r="I40" s="152"/>
      <c r="J40" s="152"/>
      <c r="K40" s="153"/>
      <c r="L40" s="154"/>
      <c r="M40" s="155"/>
      <c r="N40" s="155"/>
      <c r="O40" s="155"/>
      <c r="P40" s="155"/>
      <c r="Q40" s="155"/>
      <c r="R40" s="155"/>
      <c r="S40" s="156"/>
      <c r="T40" s="157"/>
      <c r="U40" s="121"/>
    </row>
    <row r="41" spans="1:21" ht="19.899999999999999" customHeight="1">
      <c r="B41" s="128"/>
      <c r="C41" s="10"/>
      <c r="D41" s="10"/>
      <c r="E41" s="129"/>
      <c r="F41" s="10"/>
      <c r="G41" s="10"/>
      <c r="H41" s="10"/>
      <c r="I41" s="10"/>
      <c r="J41" s="10"/>
      <c r="K41" s="129"/>
      <c r="L41" s="130"/>
      <c r="M41" s="145"/>
      <c r="N41" s="145"/>
      <c r="O41" s="145"/>
      <c r="P41" s="145"/>
      <c r="Q41" s="145"/>
      <c r="R41" s="145"/>
      <c r="S41" s="146"/>
      <c r="T41" s="148"/>
      <c r="U41" s="121"/>
    </row>
    <row r="42" spans="1:21" ht="19.899999999999999" customHeight="1">
      <c r="B42" s="478" t="s">
        <v>3</v>
      </c>
      <c r="C42" s="479"/>
      <c r="D42" s="480"/>
      <c r="E42" s="129"/>
      <c r="F42" s="10"/>
      <c r="G42" s="10"/>
      <c r="H42" s="10"/>
      <c r="I42" s="10"/>
      <c r="J42" s="10"/>
      <c r="K42" s="129"/>
      <c r="L42" s="130"/>
      <c r="M42" s="145">
        <f t="shared" ref="M42:R42" si="0">SUM(M7:M40)</f>
        <v>211000</v>
      </c>
      <c r="N42" s="145">
        <f t="shared" si="0"/>
        <v>211000</v>
      </c>
      <c r="O42" s="145">
        <f t="shared" si="0"/>
        <v>240000</v>
      </c>
      <c r="P42" s="145">
        <f t="shared" si="0"/>
        <v>240000</v>
      </c>
      <c r="Q42" s="145">
        <f t="shared" si="0"/>
        <v>274300</v>
      </c>
      <c r="R42" s="145">
        <f t="shared" si="0"/>
        <v>274300</v>
      </c>
      <c r="S42" s="145"/>
      <c r="T42" s="158"/>
      <c r="U42" s="121"/>
    </row>
    <row r="43" spans="1:21" ht="19.899999999999999" customHeight="1" thickBot="1">
      <c r="B43" s="151"/>
      <c r="C43" s="152"/>
      <c r="D43" s="152"/>
      <c r="E43" s="153"/>
      <c r="F43" s="152"/>
      <c r="G43" s="152"/>
      <c r="H43" s="152"/>
      <c r="I43" s="152"/>
      <c r="J43" s="152"/>
      <c r="K43" s="153"/>
      <c r="L43" s="154"/>
      <c r="M43" s="155"/>
      <c r="N43" s="155"/>
      <c r="O43" s="155"/>
      <c r="P43" s="155"/>
      <c r="Q43" s="155"/>
      <c r="R43" s="155"/>
      <c r="S43" s="159"/>
      <c r="T43" s="157"/>
      <c r="U43" s="121"/>
    </row>
    <row r="44" spans="1:21" ht="21.95" customHeight="1"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1"/>
      <c r="M44" s="162"/>
      <c r="N44" s="163"/>
      <c r="O44" s="162"/>
      <c r="P44" s="163"/>
      <c r="Q44" s="162"/>
      <c r="R44" s="163"/>
      <c r="S44" s="164"/>
      <c r="T44" s="165"/>
    </row>
    <row r="45" spans="1:21">
      <c r="B45" s="28" t="e">
        <f>B1</f>
        <v>#REF!</v>
      </c>
      <c r="T45" s="46"/>
    </row>
    <row r="46" spans="1:21" ht="42">
      <c r="A46" s="109"/>
      <c r="M46" s="110" t="s">
        <v>17</v>
      </c>
    </row>
    <row r="47" spans="1:21" ht="21.75" thickBot="1">
      <c r="B47" s="111"/>
      <c r="C47" s="112"/>
      <c r="D47" s="112"/>
      <c r="E47" s="112"/>
      <c r="F47" s="112"/>
      <c r="G47" s="112"/>
      <c r="H47" s="112"/>
      <c r="I47" s="112"/>
      <c r="J47" s="112"/>
      <c r="K47" s="112"/>
      <c r="L47" s="113"/>
      <c r="M47" s="112"/>
      <c r="N47" s="112"/>
      <c r="O47" s="112"/>
      <c r="P47" s="112"/>
      <c r="Q47" s="112"/>
      <c r="R47" s="112"/>
      <c r="S47" s="114"/>
      <c r="T47" s="115"/>
    </row>
    <row r="48" spans="1:21" ht="19.899999999999999" customHeight="1">
      <c r="B48" s="116"/>
      <c r="C48" s="117"/>
      <c r="D48" s="117"/>
      <c r="E48" s="118"/>
      <c r="F48" s="117"/>
      <c r="G48" s="117"/>
      <c r="H48" s="117"/>
      <c r="I48" s="117"/>
      <c r="J48" s="117"/>
      <c r="K48" s="118"/>
      <c r="L48" s="119"/>
      <c r="M48" s="481" t="s">
        <v>18</v>
      </c>
      <c r="N48" s="482"/>
      <c r="O48" s="481" t="s">
        <v>18</v>
      </c>
      <c r="P48" s="482"/>
      <c r="Q48" s="481" t="s">
        <v>18</v>
      </c>
      <c r="R48" s="482"/>
      <c r="S48" s="119" t="s">
        <v>19</v>
      </c>
      <c r="T48" s="120"/>
      <c r="U48" s="121"/>
    </row>
    <row r="49" spans="2:21" ht="19.899999999999999" customHeight="1">
      <c r="B49" s="483" t="s">
        <v>20</v>
      </c>
      <c r="C49" s="484"/>
      <c r="D49" s="485"/>
      <c r="E49" s="486" t="s">
        <v>21</v>
      </c>
      <c r="F49" s="484"/>
      <c r="G49" s="484"/>
      <c r="H49" s="484"/>
      <c r="I49" s="484"/>
      <c r="J49" s="485"/>
      <c r="K49" s="122" t="s">
        <v>22</v>
      </c>
      <c r="L49" s="122" t="s">
        <v>5</v>
      </c>
      <c r="M49" s="487" t="s">
        <v>521</v>
      </c>
      <c r="N49" s="488"/>
      <c r="O49" s="487" t="s">
        <v>571</v>
      </c>
      <c r="P49" s="488"/>
      <c r="Q49" s="487"/>
      <c r="R49" s="488"/>
      <c r="S49" s="122" t="s">
        <v>23</v>
      </c>
      <c r="T49" s="123" t="s">
        <v>24</v>
      </c>
      <c r="U49" s="121"/>
    </row>
    <row r="50" spans="2:21" ht="19.899999999999999" customHeight="1" thickBot="1">
      <c r="B50" s="124"/>
      <c r="C50" s="114"/>
      <c r="D50" s="114"/>
      <c r="E50" s="125"/>
      <c r="F50" s="114"/>
      <c r="G50" s="114"/>
      <c r="H50" s="114"/>
      <c r="I50" s="114"/>
      <c r="J50" s="114"/>
      <c r="K50" s="125"/>
      <c r="L50" s="126"/>
      <c r="M50" s="126" t="s">
        <v>25</v>
      </c>
      <c r="N50" s="126" t="s">
        <v>26</v>
      </c>
      <c r="O50" s="126" t="s">
        <v>25</v>
      </c>
      <c r="P50" s="126" t="s">
        <v>26</v>
      </c>
      <c r="Q50" s="126" t="s">
        <v>25</v>
      </c>
      <c r="R50" s="126" t="s">
        <v>26</v>
      </c>
      <c r="S50" s="126"/>
      <c r="T50" s="127"/>
      <c r="U50" s="121"/>
    </row>
    <row r="51" spans="2:21" ht="21.95" customHeight="1">
      <c r="B51" s="128"/>
      <c r="C51" s="166" t="s">
        <v>552</v>
      </c>
      <c r="D51" s="10"/>
      <c r="E51" s="129"/>
      <c r="F51" s="10"/>
      <c r="G51" s="10"/>
      <c r="H51" s="10"/>
      <c r="I51" s="10"/>
      <c r="J51" s="10"/>
      <c r="K51" s="129"/>
      <c r="L51" s="130"/>
      <c r="M51" s="131"/>
      <c r="N51" s="129"/>
      <c r="O51" s="131"/>
      <c r="P51" s="129"/>
      <c r="Q51" s="131"/>
      <c r="R51" s="129"/>
      <c r="S51" s="132"/>
      <c r="T51" s="133"/>
      <c r="U51" s="121"/>
    </row>
    <row r="52" spans="2:21" ht="21.95" customHeight="1">
      <c r="B52" s="134"/>
      <c r="C52" s="135" t="s">
        <v>528</v>
      </c>
      <c r="D52" s="136"/>
      <c r="E52" s="137"/>
      <c r="F52" s="135" t="s">
        <v>529</v>
      </c>
      <c r="G52" s="136"/>
      <c r="H52" s="136"/>
      <c r="I52" s="136"/>
      <c r="J52" s="136"/>
      <c r="K52" s="138">
        <v>2300</v>
      </c>
      <c r="L52" s="138" t="s">
        <v>44</v>
      </c>
      <c r="M52" s="139">
        <v>378</v>
      </c>
      <c r="N52" s="140">
        <f>SUM(K52*M52)</f>
        <v>869400</v>
      </c>
      <c r="O52" s="139">
        <v>341</v>
      </c>
      <c r="P52" s="140">
        <f>SUM(K52*O52)</f>
        <v>784300</v>
      </c>
      <c r="Q52" s="141"/>
      <c r="R52" s="140">
        <f>SUM(K52*Q52)</f>
        <v>0</v>
      </c>
      <c r="S52" s="142">
        <f>M52</f>
        <v>378</v>
      </c>
      <c r="T52" s="143" t="str">
        <f>M49</f>
        <v>(株)ピ－エス三菱</v>
      </c>
      <c r="U52" s="121"/>
    </row>
    <row r="53" spans="2:21" ht="21.95" customHeight="1">
      <c r="B53" s="128"/>
      <c r="C53" s="10"/>
      <c r="D53" s="10"/>
      <c r="E53" s="129"/>
      <c r="F53" s="10"/>
      <c r="G53" s="10"/>
      <c r="H53" s="10"/>
      <c r="I53" s="10"/>
      <c r="J53" s="10"/>
      <c r="K53" s="129"/>
      <c r="L53" s="130"/>
      <c r="M53" s="131"/>
      <c r="N53" s="129"/>
      <c r="O53" s="131"/>
      <c r="P53" s="129"/>
      <c r="Q53" s="131"/>
      <c r="R53" s="129"/>
      <c r="S53" s="132"/>
      <c r="T53" s="133"/>
      <c r="U53" s="121"/>
    </row>
    <row r="54" spans="2:21" ht="21.95" customHeight="1">
      <c r="B54" s="134"/>
      <c r="C54" s="135" t="s">
        <v>530</v>
      </c>
      <c r="D54" s="136"/>
      <c r="E54" s="137"/>
      <c r="F54" s="135" t="s">
        <v>531</v>
      </c>
      <c r="G54" s="136"/>
      <c r="H54" s="136"/>
      <c r="I54" s="136"/>
      <c r="J54" s="136"/>
      <c r="K54" s="138">
        <v>16</v>
      </c>
      <c r="L54" s="138" t="s">
        <v>532</v>
      </c>
      <c r="M54" s="139">
        <v>32800</v>
      </c>
      <c r="N54" s="140">
        <f>SUM(K54*M54)</f>
        <v>524800</v>
      </c>
      <c r="O54" s="139">
        <v>43100</v>
      </c>
      <c r="P54" s="140">
        <f>SUM(K54*O54)</f>
        <v>689600</v>
      </c>
      <c r="Q54" s="141"/>
      <c r="R54" s="140">
        <f>SUM(K54*Q54)</f>
        <v>0</v>
      </c>
      <c r="S54" s="142">
        <f>M54</f>
        <v>32800</v>
      </c>
      <c r="T54" s="143" t="str">
        <f>T52</f>
        <v>(株)ピ－エス三菱</v>
      </c>
      <c r="U54" s="121"/>
    </row>
    <row r="55" spans="2:21" ht="21.95" customHeight="1">
      <c r="B55" s="128"/>
      <c r="C55" s="10"/>
      <c r="D55" s="10"/>
      <c r="E55" s="129"/>
      <c r="F55" s="10"/>
      <c r="G55" s="10"/>
      <c r="H55" s="10"/>
      <c r="I55" s="10"/>
      <c r="J55" s="10"/>
      <c r="K55" s="129"/>
      <c r="L55" s="130"/>
      <c r="M55" s="144"/>
      <c r="N55" s="145"/>
      <c r="O55" s="144"/>
      <c r="P55" s="145"/>
      <c r="Q55" s="144"/>
      <c r="R55" s="145"/>
      <c r="S55" s="132"/>
      <c r="T55" s="133"/>
      <c r="U55" s="121"/>
    </row>
    <row r="56" spans="2:21" ht="21.95" customHeight="1">
      <c r="B56" s="134"/>
      <c r="C56" s="135" t="s">
        <v>530</v>
      </c>
      <c r="D56" s="136"/>
      <c r="E56" s="137"/>
      <c r="F56" s="135" t="s">
        <v>533</v>
      </c>
      <c r="G56" s="136"/>
      <c r="H56" s="136"/>
      <c r="I56" s="136"/>
      <c r="J56" s="136"/>
      <c r="K56" s="138">
        <v>16</v>
      </c>
      <c r="L56" s="138" t="s">
        <v>532</v>
      </c>
      <c r="M56" s="139">
        <v>36700</v>
      </c>
      <c r="N56" s="140">
        <f>SUM(K56*M56)</f>
        <v>587200</v>
      </c>
      <c r="O56" s="139">
        <v>44300</v>
      </c>
      <c r="P56" s="140">
        <f>SUM(K56*O56)</f>
        <v>708800</v>
      </c>
      <c r="Q56" s="141"/>
      <c r="R56" s="140">
        <f>SUM(K56*Q56)</f>
        <v>0</v>
      </c>
      <c r="S56" s="142">
        <f>M56</f>
        <v>36700</v>
      </c>
      <c r="T56" s="143" t="str">
        <f>T54</f>
        <v>(株)ピ－エス三菱</v>
      </c>
      <c r="U56" s="121"/>
    </row>
    <row r="57" spans="2:21" ht="21.95" customHeight="1">
      <c r="B57" s="128"/>
      <c r="C57" s="10"/>
      <c r="D57" s="10"/>
      <c r="E57" s="129"/>
      <c r="F57" s="10"/>
      <c r="G57" s="10"/>
      <c r="H57" s="10"/>
      <c r="I57" s="10"/>
      <c r="J57" s="10"/>
      <c r="K57" s="129"/>
      <c r="L57" s="130"/>
      <c r="M57" s="144"/>
      <c r="N57" s="145"/>
      <c r="O57" s="144"/>
      <c r="P57" s="145"/>
      <c r="Q57" s="144"/>
      <c r="R57" s="145"/>
      <c r="S57" s="132"/>
      <c r="T57" s="133"/>
      <c r="U57" s="121"/>
    </row>
    <row r="58" spans="2:21" ht="21.95" customHeight="1">
      <c r="B58" s="134"/>
      <c r="C58" s="135" t="s">
        <v>534</v>
      </c>
      <c r="D58" s="136"/>
      <c r="E58" s="137"/>
      <c r="F58" s="135" t="s">
        <v>535</v>
      </c>
      <c r="G58" s="136"/>
      <c r="H58" s="136"/>
      <c r="I58" s="136"/>
      <c r="J58" s="136"/>
      <c r="K58" s="138">
        <v>372</v>
      </c>
      <c r="L58" s="138" t="s">
        <v>2</v>
      </c>
      <c r="M58" s="139">
        <v>473</v>
      </c>
      <c r="N58" s="140">
        <f>SUM(K58*M58)</f>
        <v>175956</v>
      </c>
      <c r="O58" s="139">
        <v>477</v>
      </c>
      <c r="P58" s="140">
        <f>SUM(K58*O58)</f>
        <v>177444</v>
      </c>
      <c r="Q58" s="141"/>
      <c r="R58" s="140">
        <f>SUM(K58*Q58)</f>
        <v>0</v>
      </c>
      <c r="S58" s="142">
        <f>M58</f>
        <v>473</v>
      </c>
      <c r="T58" s="143" t="str">
        <f>T56</f>
        <v>(株)ピ－エス三菱</v>
      </c>
      <c r="U58" s="121"/>
    </row>
    <row r="59" spans="2:21" ht="21.95" customHeight="1">
      <c r="B59" s="128"/>
      <c r="C59" s="10"/>
      <c r="D59" s="10"/>
      <c r="E59" s="129"/>
      <c r="F59" s="10"/>
      <c r="G59" s="10"/>
      <c r="H59" s="10"/>
      <c r="I59" s="10"/>
      <c r="J59" s="10"/>
      <c r="K59" s="129"/>
      <c r="L59" s="130"/>
      <c r="M59" s="144"/>
      <c r="N59" s="145"/>
      <c r="O59" s="144"/>
      <c r="P59" s="145"/>
      <c r="Q59" s="144"/>
      <c r="R59" s="145"/>
      <c r="S59" s="132"/>
      <c r="T59" s="133"/>
      <c r="U59" s="121"/>
    </row>
    <row r="60" spans="2:21" ht="21.95" customHeight="1">
      <c r="B60" s="134"/>
      <c r="C60" s="135" t="s">
        <v>536</v>
      </c>
      <c r="D60" s="136"/>
      <c r="E60" s="137"/>
      <c r="F60" s="135"/>
      <c r="G60" s="136"/>
      <c r="H60" s="136"/>
      <c r="I60" s="136"/>
      <c r="J60" s="136"/>
      <c r="K60" s="138">
        <v>126</v>
      </c>
      <c r="L60" s="138" t="s">
        <v>27</v>
      </c>
      <c r="M60" s="139">
        <v>2400</v>
      </c>
      <c r="N60" s="140">
        <f>SUM(K60*M60)</f>
        <v>302400</v>
      </c>
      <c r="O60" s="139">
        <v>4100</v>
      </c>
      <c r="P60" s="140">
        <f>SUM(K60*O60)</f>
        <v>516600</v>
      </c>
      <c r="Q60" s="141"/>
      <c r="R60" s="140">
        <f>SUM(K60*Q60)</f>
        <v>0</v>
      </c>
      <c r="S60" s="142">
        <f>M60</f>
        <v>2400</v>
      </c>
      <c r="T60" s="143" t="str">
        <f>T58</f>
        <v>(株)ピ－エス三菱</v>
      </c>
      <c r="U60" s="121"/>
    </row>
    <row r="61" spans="2:21" ht="21.95" customHeight="1">
      <c r="B61" s="128"/>
      <c r="C61" s="10"/>
      <c r="D61" s="10"/>
      <c r="E61" s="129"/>
      <c r="F61" s="10"/>
      <c r="G61" s="10"/>
      <c r="H61" s="10"/>
      <c r="I61" s="10"/>
      <c r="J61" s="10"/>
      <c r="K61" s="129"/>
      <c r="L61" s="130"/>
      <c r="M61" s="144"/>
      <c r="N61" s="145"/>
      <c r="O61" s="144"/>
      <c r="P61" s="145"/>
      <c r="Q61" s="144"/>
      <c r="R61" s="145"/>
      <c r="S61" s="132"/>
      <c r="T61" s="133"/>
      <c r="U61" s="121"/>
    </row>
    <row r="62" spans="2:21" ht="21.95" customHeight="1">
      <c r="B62" s="134"/>
      <c r="C62" s="135" t="s">
        <v>537</v>
      </c>
      <c r="D62" s="136"/>
      <c r="E62" s="137"/>
      <c r="F62" s="135" t="s">
        <v>538</v>
      </c>
      <c r="G62" s="136"/>
      <c r="H62" s="136"/>
      <c r="I62" s="136"/>
      <c r="J62" s="136"/>
      <c r="K62" s="138">
        <v>8</v>
      </c>
      <c r="L62" s="138" t="s">
        <v>539</v>
      </c>
      <c r="M62" s="139">
        <v>6100</v>
      </c>
      <c r="N62" s="140">
        <f>SUM(K62*M62)</f>
        <v>48800</v>
      </c>
      <c r="O62" s="139">
        <v>7500</v>
      </c>
      <c r="P62" s="140">
        <f>SUM(K62*O62)</f>
        <v>60000</v>
      </c>
      <c r="Q62" s="141"/>
      <c r="R62" s="140">
        <f>SUM(K62*Q62)</f>
        <v>0</v>
      </c>
      <c r="S62" s="142">
        <f>M62</f>
        <v>6100</v>
      </c>
      <c r="T62" s="143" t="str">
        <f>T60</f>
        <v>(株)ピ－エス三菱</v>
      </c>
      <c r="U62" s="121"/>
    </row>
    <row r="63" spans="2:21" ht="21.95" customHeight="1">
      <c r="B63" s="128"/>
      <c r="C63" s="10"/>
      <c r="D63" s="10"/>
      <c r="E63" s="129"/>
      <c r="F63" s="10"/>
      <c r="G63" s="10"/>
      <c r="H63" s="10"/>
      <c r="I63" s="10"/>
      <c r="J63" s="10"/>
      <c r="K63" s="129"/>
      <c r="L63" s="130"/>
      <c r="M63" s="144"/>
      <c r="N63" s="145"/>
      <c r="O63" s="144"/>
      <c r="P63" s="145"/>
      <c r="Q63" s="144"/>
      <c r="R63" s="145"/>
      <c r="S63" s="132"/>
      <c r="T63" s="133"/>
      <c r="U63" s="121"/>
    </row>
    <row r="64" spans="2:21" ht="21.95" customHeight="1">
      <c r="B64" s="134"/>
      <c r="C64" s="135" t="s">
        <v>540</v>
      </c>
      <c r="D64" s="136"/>
      <c r="E64" s="137"/>
      <c r="F64" s="135"/>
      <c r="G64" s="136"/>
      <c r="H64" s="136"/>
      <c r="I64" s="136"/>
      <c r="J64" s="136"/>
      <c r="K64" s="138">
        <v>16</v>
      </c>
      <c r="L64" s="138" t="s">
        <v>541</v>
      </c>
      <c r="M64" s="139">
        <v>3600</v>
      </c>
      <c r="N64" s="140">
        <f>SUM(K64*M64)</f>
        <v>57600</v>
      </c>
      <c r="O64" s="139">
        <v>6200</v>
      </c>
      <c r="P64" s="140">
        <f>SUM(K64*O64)</f>
        <v>99200</v>
      </c>
      <c r="Q64" s="141"/>
      <c r="R64" s="140">
        <f>SUM(K64*Q64)</f>
        <v>0</v>
      </c>
      <c r="S64" s="142">
        <f>M64</f>
        <v>3600</v>
      </c>
      <c r="T64" s="143" t="str">
        <f>T62</f>
        <v>(株)ピ－エス三菱</v>
      </c>
      <c r="U64" s="121"/>
    </row>
    <row r="65" spans="2:21" ht="21.95" customHeight="1">
      <c r="B65" s="128"/>
      <c r="C65" s="10"/>
      <c r="D65" s="10"/>
      <c r="E65" s="129"/>
      <c r="F65" s="10"/>
      <c r="G65" s="10"/>
      <c r="H65" s="10"/>
      <c r="I65" s="10"/>
      <c r="J65" s="10"/>
      <c r="K65" s="129"/>
      <c r="L65" s="130"/>
      <c r="M65" s="144"/>
      <c r="N65" s="145"/>
      <c r="O65" s="144"/>
      <c r="P65" s="145"/>
      <c r="Q65" s="144"/>
      <c r="R65" s="145"/>
      <c r="S65" s="146"/>
      <c r="T65" s="133"/>
      <c r="U65" s="121"/>
    </row>
    <row r="66" spans="2:21" ht="21.95" customHeight="1">
      <c r="B66" s="134"/>
      <c r="C66" s="135" t="s">
        <v>542</v>
      </c>
      <c r="D66" s="136"/>
      <c r="E66" s="137"/>
      <c r="F66" s="135"/>
      <c r="G66" s="136"/>
      <c r="H66" s="136"/>
      <c r="I66" s="136"/>
      <c r="J66" s="136"/>
      <c r="K66" s="138">
        <v>372</v>
      </c>
      <c r="L66" s="138" t="s">
        <v>2</v>
      </c>
      <c r="M66" s="139">
        <v>6500</v>
      </c>
      <c r="N66" s="140">
        <f>SUM(K66*M66)</f>
        <v>2418000</v>
      </c>
      <c r="O66" s="139">
        <v>6800</v>
      </c>
      <c r="P66" s="140">
        <f>SUM(K66*O66)</f>
        <v>2529600</v>
      </c>
      <c r="Q66" s="141"/>
      <c r="R66" s="140">
        <f>SUM(K66*Q66)</f>
        <v>0</v>
      </c>
      <c r="S66" s="142">
        <f>M66</f>
        <v>6500</v>
      </c>
      <c r="T66" s="143" t="str">
        <f>T64</f>
        <v>(株)ピ－エス三菱</v>
      </c>
      <c r="U66" s="121"/>
    </row>
    <row r="67" spans="2:21" ht="21.95" customHeight="1">
      <c r="B67" s="128"/>
      <c r="C67" s="10"/>
      <c r="D67" s="10"/>
      <c r="E67" s="129"/>
      <c r="F67" s="10"/>
      <c r="G67" s="10"/>
      <c r="H67" s="10"/>
      <c r="I67" s="10"/>
      <c r="J67" s="10"/>
      <c r="K67" s="129"/>
      <c r="L67" s="130"/>
      <c r="M67" s="144"/>
      <c r="N67" s="145"/>
      <c r="O67" s="144"/>
      <c r="P67" s="145"/>
      <c r="Q67" s="144"/>
      <c r="R67" s="145"/>
      <c r="S67" s="146"/>
      <c r="T67" s="133"/>
      <c r="U67" s="121"/>
    </row>
    <row r="68" spans="2:21" ht="21.95" customHeight="1">
      <c r="B68" s="134"/>
      <c r="C68" s="135" t="s">
        <v>543</v>
      </c>
      <c r="D68" s="136"/>
      <c r="E68" s="137"/>
      <c r="F68" s="135" t="s">
        <v>544</v>
      </c>
      <c r="G68" s="136"/>
      <c r="H68" s="136"/>
      <c r="I68" s="136"/>
      <c r="J68" s="136"/>
      <c r="K68" s="138">
        <v>16</v>
      </c>
      <c r="L68" s="138" t="s">
        <v>27</v>
      </c>
      <c r="M68" s="139">
        <v>31700</v>
      </c>
      <c r="N68" s="140">
        <f>SUM(K68*M68)</f>
        <v>507200</v>
      </c>
      <c r="O68" s="139">
        <v>43700</v>
      </c>
      <c r="P68" s="140">
        <f>SUM(K68*O68)</f>
        <v>699200</v>
      </c>
      <c r="Q68" s="141"/>
      <c r="R68" s="140">
        <f>SUM(K68*Q68)</f>
        <v>0</v>
      </c>
      <c r="S68" s="142">
        <f>M68</f>
        <v>31700</v>
      </c>
      <c r="T68" s="143" t="str">
        <f>T66</f>
        <v>(株)ピ－エス三菱</v>
      </c>
      <c r="U68" s="121"/>
    </row>
    <row r="69" spans="2:21" ht="21.95" customHeight="1">
      <c r="B69" s="128"/>
      <c r="C69" s="10"/>
      <c r="D69" s="10"/>
      <c r="E69" s="129"/>
      <c r="F69" s="10"/>
      <c r="G69" s="10"/>
      <c r="H69" s="10"/>
      <c r="I69" s="10"/>
      <c r="J69" s="10"/>
      <c r="K69" s="129"/>
      <c r="L69" s="130"/>
      <c r="M69" s="131"/>
      <c r="N69" s="129"/>
      <c r="O69" s="131"/>
      <c r="P69" s="129"/>
      <c r="Q69" s="131"/>
      <c r="R69" s="129"/>
      <c r="S69" s="132"/>
      <c r="T69" s="133"/>
      <c r="U69" s="121"/>
    </row>
    <row r="70" spans="2:21" ht="21.95" customHeight="1">
      <c r="B70" s="134"/>
      <c r="C70" s="135" t="s">
        <v>545</v>
      </c>
      <c r="D70" s="136"/>
      <c r="E70" s="137"/>
      <c r="F70" s="135" t="s">
        <v>546</v>
      </c>
      <c r="G70" s="136"/>
      <c r="H70" s="136"/>
      <c r="I70" s="136"/>
      <c r="J70" s="136"/>
      <c r="K70" s="138">
        <v>372</v>
      </c>
      <c r="L70" s="138" t="s">
        <v>2</v>
      </c>
      <c r="M70" s="139">
        <v>3800</v>
      </c>
      <c r="N70" s="140">
        <f>SUM(K70*M70)</f>
        <v>1413600</v>
      </c>
      <c r="O70" s="139">
        <v>4300</v>
      </c>
      <c r="P70" s="140">
        <f>SUM(K70*O70)</f>
        <v>1599600</v>
      </c>
      <c r="Q70" s="141"/>
      <c r="R70" s="140">
        <f>SUM(K70*Q70)</f>
        <v>0</v>
      </c>
      <c r="S70" s="142">
        <f>M70</f>
        <v>3800</v>
      </c>
      <c r="T70" s="143" t="str">
        <f>T68</f>
        <v>(株)ピ－エス三菱</v>
      </c>
      <c r="U70" s="121"/>
    </row>
    <row r="71" spans="2:21" ht="21.95" customHeight="1">
      <c r="B71" s="128"/>
      <c r="C71" s="10"/>
      <c r="D71" s="10"/>
      <c r="E71" s="129"/>
      <c r="F71" s="10"/>
      <c r="G71" s="10"/>
      <c r="H71" s="10"/>
      <c r="I71" s="10"/>
      <c r="J71" s="10"/>
      <c r="K71" s="129"/>
      <c r="L71" s="130"/>
      <c r="M71" s="144"/>
      <c r="N71" s="145"/>
      <c r="O71" s="144"/>
      <c r="P71" s="145"/>
      <c r="Q71" s="144"/>
      <c r="R71" s="145"/>
      <c r="S71" s="146"/>
      <c r="T71" s="133"/>
      <c r="U71" s="121"/>
    </row>
    <row r="72" spans="2:21" ht="21.75" customHeight="1">
      <c r="B72" s="134"/>
      <c r="C72" s="135" t="s">
        <v>547</v>
      </c>
      <c r="D72" s="136"/>
      <c r="E72" s="137"/>
      <c r="F72" s="135" t="s">
        <v>548</v>
      </c>
      <c r="G72" s="136"/>
      <c r="H72" s="136"/>
      <c r="I72" s="136"/>
      <c r="J72" s="136"/>
      <c r="K72" s="138">
        <v>16</v>
      </c>
      <c r="L72" s="138" t="s">
        <v>539</v>
      </c>
      <c r="M72" s="139">
        <v>3200</v>
      </c>
      <c r="N72" s="140">
        <f>SUM(K72*M72)</f>
        <v>51200</v>
      </c>
      <c r="O72" s="139">
        <v>4300</v>
      </c>
      <c r="P72" s="140">
        <f>SUM(K72*O72)</f>
        <v>68800</v>
      </c>
      <c r="Q72" s="141"/>
      <c r="R72" s="140">
        <f>SUM(K72*Q72)</f>
        <v>0</v>
      </c>
      <c r="S72" s="142">
        <f>M72</f>
        <v>3200</v>
      </c>
      <c r="T72" s="143" t="str">
        <f>T70</f>
        <v>(株)ピ－エス三菱</v>
      </c>
      <c r="U72" s="121"/>
    </row>
    <row r="73" spans="2:21" ht="23.25" customHeight="1">
      <c r="B73" s="128"/>
      <c r="C73" s="10"/>
      <c r="D73" s="10"/>
      <c r="E73" s="129"/>
      <c r="F73" s="10"/>
      <c r="G73" s="10"/>
      <c r="H73" s="10"/>
      <c r="I73" s="10"/>
      <c r="J73" s="10"/>
      <c r="K73" s="129"/>
      <c r="L73" s="130"/>
      <c r="M73" s="144"/>
      <c r="N73" s="145"/>
      <c r="O73" s="144"/>
      <c r="P73" s="145"/>
      <c r="Q73" s="144"/>
      <c r="R73" s="145"/>
      <c r="S73" s="147"/>
      <c r="T73" s="133"/>
      <c r="U73" s="121"/>
    </row>
    <row r="74" spans="2:21" ht="21.95" customHeight="1">
      <c r="B74" s="134"/>
      <c r="C74" s="135" t="s">
        <v>549</v>
      </c>
      <c r="D74" s="136"/>
      <c r="E74" s="137"/>
      <c r="F74" s="135"/>
      <c r="G74" s="136"/>
      <c r="H74" s="136"/>
      <c r="I74" s="136"/>
      <c r="J74" s="136"/>
      <c r="K74" s="138">
        <v>1</v>
      </c>
      <c r="L74" s="138" t="s">
        <v>36</v>
      </c>
      <c r="M74" s="139">
        <v>293600</v>
      </c>
      <c r="N74" s="140">
        <f>SUM(K74*M74)</f>
        <v>293600</v>
      </c>
      <c r="O74" s="139">
        <v>400000</v>
      </c>
      <c r="P74" s="140">
        <f>SUM(K74*O74)</f>
        <v>400000</v>
      </c>
      <c r="Q74" s="141"/>
      <c r="R74" s="140">
        <f>SUM(K74*Q74)</f>
        <v>0</v>
      </c>
      <c r="S74" s="142">
        <f>M74</f>
        <v>293600</v>
      </c>
      <c r="T74" s="143" t="str">
        <f>T72</f>
        <v>(株)ピ－エス三菱</v>
      </c>
      <c r="U74" s="121"/>
    </row>
    <row r="75" spans="2:21" ht="21.95" customHeight="1">
      <c r="B75" s="128"/>
      <c r="C75" s="10"/>
      <c r="D75" s="10"/>
      <c r="E75" s="129"/>
      <c r="F75" s="10"/>
      <c r="G75" s="10"/>
      <c r="H75" s="10"/>
      <c r="I75" s="10"/>
      <c r="J75" s="10"/>
      <c r="K75" s="129"/>
      <c r="L75" s="130"/>
      <c r="M75" s="145"/>
      <c r="N75" s="145"/>
      <c r="O75" s="145"/>
      <c r="P75" s="145"/>
      <c r="Q75" s="144"/>
      <c r="R75" s="145"/>
      <c r="S75" s="146"/>
      <c r="T75" s="148"/>
      <c r="U75" s="121"/>
    </row>
    <row r="76" spans="2:21" ht="21.95" customHeight="1">
      <c r="B76" s="134"/>
      <c r="C76" s="135" t="s">
        <v>550</v>
      </c>
      <c r="D76" s="136"/>
      <c r="E76" s="137"/>
      <c r="F76" s="135"/>
      <c r="G76" s="136"/>
      <c r="H76" s="136"/>
      <c r="I76" s="136"/>
      <c r="J76" s="136"/>
      <c r="K76" s="138">
        <v>1</v>
      </c>
      <c r="L76" s="138" t="s">
        <v>36</v>
      </c>
      <c r="M76" s="139">
        <v>328000</v>
      </c>
      <c r="N76" s="140">
        <f>SUM(K76*M76)</f>
        <v>328000</v>
      </c>
      <c r="O76" s="139">
        <v>430000</v>
      </c>
      <c r="P76" s="140">
        <f>SUM(K76*O76)</f>
        <v>430000</v>
      </c>
      <c r="Q76" s="141"/>
      <c r="R76" s="140">
        <f>SUM(K76*Q76)</f>
        <v>0</v>
      </c>
      <c r="S76" s="142">
        <f>M76</f>
        <v>328000</v>
      </c>
      <c r="T76" s="143" t="str">
        <f>T74</f>
        <v>(株)ピ－エス三菱</v>
      </c>
      <c r="U76" s="121"/>
    </row>
    <row r="77" spans="2:21" ht="21.95" customHeight="1">
      <c r="B77" s="128"/>
      <c r="C77" s="10"/>
      <c r="D77" s="10"/>
      <c r="E77" s="129"/>
      <c r="F77" s="10"/>
      <c r="G77" s="10"/>
      <c r="H77" s="10"/>
      <c r="I77" s="10"/>
      <c r="J77" s="10"/>
      <c r="K77" s="129"/>
      <c r="L77" s="130"/>
      <c r="M77" s="145"/>
      <c r="N77" s="145"/>
      <c r="O77" s="145"/>
      <c r="P77" s="145"/>
      <c r="Q77" s="145"/>
      <c r="R77" s="145"/>
      <c r="S77" s="147"/>
      <c r="T77" s="148"/>
      <c r="U77" s="121"/>
    </row>
    <row r="78" spans="2:21" ht="21.95" customHeight="1">
      <c r="B78" s="134"/>
      <c r="C78" s="135" t="s">
        <v>551</v>
      </c>
      <c r="D78" s="136"/>
      <c r="E78" s="137"/>
      <c r="F78" s="135"/>
      <c r="G78" s="136"/>
      <c r="H78" s="136"/>
      <c r="I78" s="136"/>
      <c r="J78" s="136"/>
      <c r="K78" s="138">
        <v>1</v>
      </c>
      <c r="L78" s="138" t="s">
        <v>36</v>
      </c>
      <c r="M78" s="139">
        <v>322244</v>
      </c>
      <c r="N78" s="140">
        <f>SUM(K78*M78)</f>
        <v>322244</v>
      </c>
      <c r="O78" s="139">
        <v>406856</v>
      </c>
      <c r="P78" s="140">
        <f>SUM(K78*O78)</f>
        <v>406856</v>
      </c>
      <c r="Q78" s="141"/>
      <c r="R78" s="140">
        <f>SUM(K78*Q78)</f>
        <v>0</v>
      </c>
      <c r="S78" s="142">
        <f>M78</f>
        <v>322244</v>
      </c>
      <c r="T78" s="143" t="str">
        <f>T76</f>
        <v>(株)ピ－エス三菱</v>
      </c>
      <c r="U78" s="121"/>
    </row>
    <row r="79" spans="2:21" ht="21.95" customHeight="1">
      <c r="B79" s="128"/>
      <c r="C79" s="10"/>
      <c r="D79" s="10"/>
      <c r="E79" s="129"/>
      <c r="F79" s="10"/>
      <c r="G79" s="10"/>
      <c r="H79" s="10"/>
      <c r="I79" s="10"/>
      <c r="J79" s="10"/>
      <c r="K79" s="129"/>
      <c r="L79" s="130"/>
      <c r="M79" s="145"/>
      <c r="N79" s="145"/>
      <c r="O79" s="145"/>
      <c r="P79" s="145"/>
      <c r="Q79" s="145"/>
      <c r="R79" s="145"/>
      <c r="S79" s="147"/>
      <c r="T79" s="148"/>
      <c r="U79" s="121"/>
    </row>
    <row r="80" spans="2:21" ht="21.95" customHeight="1">
      <c r="B80" s="134"/>
      <c r="C80" s="136"/>
      <c r="D80" s="136"/>
      <c r="E80" s="137"/>
      <c r="F80" s="136"/>
      <c r="G80" s="136"/>
      <c r="H80" s="136"/>
      <c r="I80" s="136"/>
      <c r="J80" s="136"/>
      <c r="K80" s="137"/>
      <c r="L80" s="138"/>
      <c r="M80" s="149"/>
      <c r="N80" s="149"/>
      <c r="O80" s="149"/>
      <c r="P80" s="149"/>
      <c r="Q80" s="149"/>
      <c r="R80" s="149"/>
      <c r="S80" s="142"/>
      <c r="T80" s="150"/>
      <c r="U80" s="121"/>
    </row>
    <row r="81" spans="1:21" ht="21.95" customHeight="1">
      <c r="B81" s="128"/>
      <c r="C81" s="10"/>
      <c r="D81" s="10"/>
      <c r="E81" s="129"/>
      <c r="F81" s="10"/>
      <c r="G81" s="10"/>
      <c r="H81" s="10"/>
      <c r="I81" s="10"/>
      <c r="J81" s="10"/>
      <c r="K81" s="129"/>
      <c r="L81" s="130"/>
      <c r="M81" s="145"/>
      <c r="N81" s="145"/>
      <c r="O81" s="145"/>
      <c r="P81" s="145"/>
      <c r="Q81" s="145"/>
      <c r="R81" s="145"/>
      <c r="S81" s="147"/>
      <c r="T81" s="148"/>
      <c r="U81" s="121"/>
    </row>
    <row r="82" spans="1:21" ht="21.95" customHeight="1">
      <c r="B82" s="134"/>
      <c r="C82" s="136"/>
      <c r="D82" s="136"/>
      <c r="E82" s="137"/>
      <c r="F82" s="136"/>
      <c r="G82" s="136"/>
      <c r="H82" s="136"/>
      <c r="I82" s="136"/>
      <c r="J82" s="136"/>
      <c r="K82" s="137"/>
      <c r="L82" s="138"/>
      <c r="M82" s="149"/>
      <c r="N82" s="149"/>
      <c r="O82" s="149"/>
      <c r="P82" s="149"/>
      <c r="Q82" s="149"/>
      <c r="R82" s="149"/>
      <c r="S82" s="142"/>
      <c r="T82" s="150"/>
      <c r="U82" s="121"/>
    </row>
    <row r="83" spans="1:21" ht="21.95" customHeight="1">
      <c r="B83" s="128"/>
      <c r="C83" s="10"/>
      <c r="D83" s="10"/>
      <c r="E83" s="129"/>
      <c r="F83" s="10"/>
      <c r="G83" s="10"/>
      <c r="H83" s="10"/>
      <c r="I83" s="10"/>
      <c r="J83" s="10"/>
      <c r="K83" s="129"/>
      <c r="L83" s="130"/>
      <c r="M83" s="145"/>
      <c r="N83" s="145"/>
      <c r="O83" s="145"/>
      <c r="P83" s="145"/>
      <c r="Q83" s="145"/>
      <c r="R83" s="145"/>
      <c r="S83" s="147"/>
      <c r="T83" s="148"/>
      <c r="U83" s="121"/>
    </row>
    <row r="84" spans="1:21" ht="21.95" customHeight="1" thickBot="1">
      <c r="B84" s="151"/>
      <c r="C84" s="152"/>
      <c r="D84" s="152"/>
      <c r="E84" s="153"/>
      <c r="F84" s="152"/>
      <c r="G84" s="152"/>
      <c r="H84" s="152"/>
      <c r="I84" s="152"/>
      <c r="J84" s="152"/>
      <c r="K84" s="153"/>
      <c r="L84" s="154"/>
      <c r="M84" s="155"/>
      <c r="N84" s="155"/>
      <c r="O84" s="155"/>
      <c r="P84" s="155"/>
      <c r="Q84" s="155"/>
      <c r="R84" s="155"/>
      <c r="S84" s="156"/>
      <c r="T84" s="157"/>
      <c r="U84" s="121"/>
    </row>
    <row r="85" spans="1:21" ht="19.899999999999999" customHeight="1">
      <c r="B85" s="128"/>
      <c r="C85" s="10"/>
      <c r="D85" s="10"/>
      <c r="E85" s="129"/>
      <c r="F85" s="10"/>
      <c r="G85" s="10"/>
      <c r="H85" s="10"/>
      <c r="I85" s="10"/>
      <c r="J85" s="10"/>
      <c r="K85" s="129"/>
      <c r="L85" s="130"/>
      <c r="M85" s="145"/>
      <c r="N85" s="145"/>
      <c r="O85" s="145"/>
      <c r="P85" s="145"/>
      <c r="Q85" s="145"/>
      <c r="R85" s="145"/>
      <c r="S85" s="146"/>
      <c r="T85" s="148"/>
      <c r="U85" s="121"/>
    </row>
    <row r="86" spans="1:21" ht="19.899999999999999" customHeight="1">
      <c r="B86" s="478" t="s">
        <v>3</v>
      </c>
      <c r="C86" s="479"/>
      <c r="D86" s="480"/>
      <c r="E86" s="129"/>
      <c r="F86" s="10"/>
      <c r="G86" s="10"/>
      <c r="H86" s="10"/>
      <c r="I86" s="10"/>
      <c r="J86" s="10"/>
      <c r="K86" s="129"/>
      <c r="L86" s="130"/>
      <c r="M86" s="145"/>
      <c r="N86" s="145">
        <f>SUM(N51:N84)</f>
        <v>7900000</v>
      </c>
      <c r="O86" s="145"/>
      <c r="P86" s="145">
        <f>SUM(P51:P84)</f>
        <v>9170000</v>
      </c>
      <c r="Q86" s="145"/>
      <c r="R86" s="145">
        <f>SUM(R51:R84)</f>
        <v>0</v>
      </c>
      <c r="S86" s="145"/>
      <c r="T86" s="158"/>
      <c r="U86" s="121"/>
    </row>
    <row r="87" spans="1:21" ht="19.899999999999999" customHeight="1" thickBot="1">
      <c r="B87" s="151"/>
      <c r="C87" s="152"/>
      <c r="D87" s="152"/>
      <c r="E87" s="153"/>
      <c r="F87" s="152"/>
      <c r="G87" s="152"/>
      <c r="H87" s="152"/>
      <c r="I87" s="152"/>
      <c r="J87" s="152"/>
      <c r="K87" s="153"/>
      <c r="L87" s="154"/>
      <c r="M87" s="155"/>
      <c r="N87" s="155"/>
      <c r="O87" s="155"/>
      <c r="P87" s="155"/>
      <c r="Q87" s="155"/>
      <c r="R87" s="155"/>
      <c r="S87" s="159"/>
      <c r="T87" s="157"/>
      <c r="U87" s="121"/>
    </row>
    <row r="88" spans="1:21" ht="21.95" customHeight="1">
      <c r="B88" s="160"/>
      <c r="C88" s="160"/>
      <c r="D88" s="160"/>
      <c r="E88" s="160"/>
      <c r="F88" s="160"/>
      <c r="G88" s="160"/>
      <c r="H88" s="160"/>
      <c r="I88" s="160"/>
      <c r="J88" s="160"/>
      <c r="K88" s="160"/>
      <c r="L88" s="161"/>
      <c r="M88" s="162"/>
      <c r="N88" s="163"/>
      <c r="O88" s="162"/>
      <c r="P88" s="163"/>
      <c r="Q88" s="162"/>
      <c r="R88" s="163"/>
      <c r="S88" s="164"/>
      <c r="T88" s="165"/>
    </row>
    <row r="89" spans="1:21">
      <c r="B89" s="28" t="e">
        <f>B45</f>
        <v>#REF!</v>
      </c>
      <c r="T89" s="46"/>
    </row>
    <row r="90" spans="1:21" ht="42">
      <c r="A90" s="109"/>
      <c r="M90" s="110" t="s">
        <v>17</v>
      </c>
    </row>
    <row r="91" spans="1:21" ht="21.75" thickBot="1">
      <c r="B91" s="111"/>
      <c r="C91" s="112"/>
      <c r="D91" s="112"/>
      <c r="E91" s="112"/>
      <c r="F91" s="112"/>
      <c r="G91" s="112"/>
      <c r="H91" s="112"/>
      <c r="I91" s="112"/>
      <c r="J91" s="112"/>
      <c r="K91" s="112"/>
      <c r="L91" s="113"/>
      <c r="M91" s="112"/>
      <c r="N91" s="112"/>
      <c r="O91" s="112"/>
      <c r="P91" s="112"/>
      <c r="Q91" s="112"/>
      <c r="R91" s="112"/>
      <c r="S91" s="114"/>
      <c r="T91" s="115"/>
    </row>
    <row r="92" spans="1:21" ht="19.899999999999999" customHeight="1">
      <c r="B92" s="116"/>
      <c r="C92" s="117"/>
      <c r="D92" s="117"/>
      <c r="E92" s="118"/>
      <c r="F92" s="117"/>
      <c r="G92" s="117"/>
      <c r="H92" s="117"/>
      <c r="I92" s="117"/>
      <c r="J92" s="117"/>
      <c r="K92" s="118"/>
      <c r="L92" s="119"/>
      <c r="M92" s="481" t="s">
        <v>18</v>
      </c>
      <c r="N92" s="482"/>
      <c r="O92" s="481" t="s">
        <v>18</v>
      </c>
      <c r="P92" s="482"/>
      <c r="Q92" s="481" t="s">
        <v>18</v>
      </c>
      <c r="R92" s="482"/>
      <c r="S92" s="119" t="s">
        <v>19</v>
      </c>
      <c r="T92" s="120"/>
      <c r="U92" s="121"/>
    </row>
    <row r="93" spans="1:21" ht="19.899999999999999" customHeight="1">
      <c r="B93" s="483" t="s">
        <v>20</v>
      </c>
      <c r="C93" s="484"/>
      <c r="D93" s="485"/>
      <c r="E93" s="486" t="s">
        <v>21</v>
      </c>
      <c r="F93" s="484"/>
      <c r="G93" s="484"/>
      <c r="H93" s="484"/>
      <c r="I93" s="484"/>
      <c r="J93" s="485"/>
      <c r="K93" s="122" t="s">
        <v>22</v>
      </c>
      <c r="L93" s="122" t="s">
        <v>5</v>
      </c>
      <c r="M93" s="487" t="s">
        <v>521</v>
      </c>
      <c r="N93" s="488"/>
      <c r="O93" s="487" t="s">
        <v>571</v>
      </c>
      <c r="P93" s="488"/>
      <c r="Q93" s="487"/>
      <c r="R93" s="488"/>
      <c r="S93" s="122" t="s">
        <v>23</v>
      </c>
      <c r="T93" s="123" t="s">
        <v>24</v>
      </c>
      <c r="U93" s="121"/>
    </row>
    <row r="94" spans="1:21" ht="19.899999999999999" customHeight="1" thickBot="1">
      <c r="B94" s="124"/>
      <c r="C94" s="114"/>
      <c r="D94" s="114"/>
      <c r="E94" s="125"/>
      <c r="F94" s="114"/>
      <c r="G94" s="114"/>
      <c r="H94" s="114"/>
      <c r="I94" s="114"/>
      <c r="J94" s="114"/>
      <c r="K94" s="125"/>
      <c r="L94" s="126"/>
      <c r="M94" s="126" t="s">
        <v>25</v>
      </c>
      <c r="N94" s="126" t="s">
        <v>26</v>
      </c>
      <c r="O94" s="126" t="s">
        <v>25</v>
      </c>
      <c r="P94" s="126" t="s">
        <v>26</v>
      </c>
      <c r="Q94" s="126" t="s">
        <v>25</v>
      </c>
      <c r="R94" s="126" t="s">
        <v>26</v>
      </c>
      <c r="S94" s="126"/>
      <c r="T94" s="127"/>
      <c r="U94" s="121"/>
    </row>
    <row r="95" spans="1:21" ht="21.95" customHeight="1">
      <c r="B95" s="128"/>
      <c r="C95" s="166" t="s">
        <v>553</v>
      </c>
      <c r="D95" s="10"/>
      <c r="E95" s="129"/>
      <c r="F95" s="10"/>
      <c r="G95" s="10"/>
      <c r="H95" s="10"/>
      <c r="I95" s="10"/>
      <c r="J95" s="10"/>
      <c r="K95" s="129"/>
      <c r="L95" s="130"/>
      <c r="M95" s="131"/>
      <c r="N95" s="129"/>
      <c r="O95" s="131"/>
      <c r="P95" s="129"/>
      <c r="Q95" s="131"/>
      <c r="R95" s="129"/>
      <c r="S95" s="132"/>
      <c r="T95" s="133"/>
      <c r="U95" s="121"/>
    </row>
    <row r="96" spans="1:21" ht="21.95" customHeight="1">
      <c r="B96" s="134"/>
      <c r="C96" s="135" t="s">
        <v>528</v>
      </c>
      <c r="D96" s="136"/>
      <c r="E96" s="137"/>
      <c r="F96" s="135" t="s">
        <v>529</v>
      </c>
      <c r="G96" s="136"/>
      <c r="H96" s="136"/>
      <c r="I96" s="136"/>
      <c r="J96" s="136"/>
      <c r="K96" s="138">
        <v>1490</v>
      </c>
      <c r="L96" s="138" t="s">
        <v>44</v>
      </c>
      <c r="M96" s="139">
        <v>378</v>
      </c>
      <c r="N96" s="140">
        <f>SUM(K96*M96)</f>
        <v>563220</v>
      </c>
      <c r="O96" s="139">
        <v>341</v>
      </c>
      <c r="P96" s="140">
        <f>SUM(K96*O96)</f>
        <v>508090</v>
      </c>
      <c r="Q96" s="141"/>
      <c r="R96" s="140">
        <f>SUM(K96*Q96)</f>
        <v>0</v>
      </c>
      <c r="S96" s="142">
        <f>M96</f>
        <v>378</v>
      </c>
      <c r="T96" s="143" t="str">
        <f>M93</f>
        <v>(株)ピ－エス三菱</v>
      </c>
      <c r="U96" s="121"/>
    </row>
    <row r="97" spans="2:21" ht="21.95" customHeight="1">
      <c r="B97" s="128"/>
      <c r="C97" s="10"/>
      <c r="D97" s="10"/>
      <c r="E97" s="129"/>
      <c r="F97" s="10"/>
      <c r="G97" s="10"/>
      <c r="H97" s="10"/>
      <c r="I97" s="10"/>
      <c r="J97" s="10"/>
      <c r="K97" s="129"/>
      <c r="L97" s="130"/>
      <c r="M97" s="131"/>
      <c r="N97" s="129"/>
      <c r="O97" s="131"/>
      <c r="P97" s="129"/>
      <c r="Q97" s="131"/>
      <c r="R97" s="129"/>
      <c r="S97" s="132"/>
      <c r="T97" s="133"/>
      <c r="U97" s="121"/>
    </row>
    <row r="98" spans="2:21" ht="21.95" customHeight="1">
      <c r="B98" s="134"/>
      <c r="C98" s="135" t="s">
        <v>530</v>
      </c>
      <c r="D98" s="136"/>
      <c r="E98" s="137"/>
      <c r="F98" s="135" t="s">
        <v>531</v>
      </c>
      <c r="G98" s="136"/>
      <c r="H98" s="136"/>
      <c r="I98" s="136"/>
      <c r="J98" s="136"/>
      <c r="K98" s="138">
        <v>4</v>
      </c>
      <c r="L98" s="138" t="s">
        <v>532</v>
      </c>
      <c r="M98" s="139">
        <v>32800</v>
      </c>
      <c r="N98" s="140">
        <f>SUM(K98*M98)</f>
        <v>131200</v>
      </c>
      <c r="O98" s="139">
        <v>43100</v>
      </c>
      <c r="P98" s="140">
        <f>SUM(K98*O98)</f>
        <v>172400</v>
      </c>
      <c r="Q98" s="141"/>
      <c r="R98" s="140">
        <f>SUM(K98*Q98)</f>
        <v>0</v>
      </c>
      <c r="S98" s="142">
        <f>M98</f>
        <v>32800</v>
      </c>
      <c r="T98" s="143" t="str">
        <f>T96</f>
        <v>(株)ピ－エス三菱</v>
      </c>
      <c r="U98" s="121"/>
    </row>
    <row r="99" spans="2:21" ht="21.95" customHeight="1">
      <c r="B99" s="128"/>
      <c r="C99" s="10"/>
      <c r="D99" s="10"/>
      <c r="E99" s="129"/>
      <c r="F99" s="10"/>
      <c r="G99" s="10"/>
      <c r="H99" s="10"/>
      <c r="I99" s="10"/>
      <c r="J99" s="10"/>
      <c r="K99" s="129"/>
      <c r="L99" s="130"/>
      <c r="M99" s="144"/>
      <c r="N99" s="145"/>
      <c r="O99" s="144"/>
      <c r="P99" s="145"/>
      <c r="Q99" s="144"/>
      <c r="R99" s="145"/>
      <c r="S99" s="132"/>
      <c r="T99" s="133"/>
      <c r="U99" s="121"/>
    </row>
    <row r="100" spans="2:21" ht="21.95" customHeight="1">
      <c r="B100" s="134"/>
      <c r="C100" s="135" t="s">
        <v>530</v>
      </c>
      <c r="D100" s="136"/>
      <c r="E100" s="137"/>
      <c r="F100" s="135" t="s">
        <v>533</v>
      </c>
      <c r="G100" s="136"/>
      <c r="H100" s="136"/>
      <c r="I100" s="136"/>
      <c r="J100" s="136"/>
      <c r="K100" s="138">
        <v>4</v>
      </c>
      <c r="L100" s="138" t="s">
        <v>532</v>
      </c>
      <c r="M100" s="139">
        <v>36700</v>
      </c>
      <c r="N100" s="140">
        <f>SUM(K100*M100)</f>
        <v>146800</v>
      </c>
      <c r="O100" s="139">
        <v>44300</v>
      </c>
      <c r="P100" s="140">
        <f>SUM(K100*O100)</f>
        <v>177200</v>
      </c>
      <c r="Q100" s="141"/>
      <c r="R100" s="140">
        <f>SUM(K100*Q100)</f>
        <v>0</v>
      </c>
      <c r="S100" s="142">
        <f>M100</f>
        <v>36700</v>
      </c>
      <c r="T100" s="143" t="str">
        <f>T98</f>
        <v>(株)ピ－エス三菱</v>
      </c>
      <c r="U100" s="121"/>
    </row>
    <row r="101" spans="2:21" ht="21.95" customHeight="1">
      <c r="B101" s="128"/>
      <c r="C101" s="10"/>
      <c r="D101" s="10"/>
      <c r="E101" s="129"/>
      <c r="F101" s="10"/>
      <c r="G101" s="10"/>
      <c r="H101" s="10"/>
      <c r="I101" s="10"/>
      <c r="J101" s="10"/>
      <c r="K101" s="129"/>
      <c r="L101" s="130"/>
      <c r="M101" s="144"/>
      <c r="N101" s="145"/>
      <c r="O101" s="144"/>
      <c r="P101" s="145"/>
      <c r="Q101" s="144"/>
      <c r="R101" s="145"/>
      <c r="S101" s="132"/>
      <c r="T101" s="133"/>
      <c r="U101" s="121"/>
    </row>
    <row r="102" spans="2:21" ht="21.95" customHeight="1">
      <c r="B102" s="134"/>
      <c r="C102" s="135" t="s">
        <v>534</v>
      </c>
      <c r="D102" s="136"/>
      <c r="E102" s="137"/>
      <c r="F102" s="135" t="s">
        <v>535</v>
      </c>
      <c r="G102" s="136"/>
      <c r="H102" s="136"/>
      <c r="I102" s="136"/>
      <c r="J102" s="136"/>
      <c r="K102" s="138">
        <v>160</v>
      </c>
      <c r="L102" s="138" t="s">
        <v>2</v>
      </c>
      <c r="M102" s="139">
        <v>473</v>
      </c>
      <c r="N102" s="140">
        <f>SUM(K102*M102)</f>
        <v>75680</v>
      </c>
      <c r="O102" s="139">
        <v>477</v>
      </c>
      <c r="P102" s="140">
        <f>SUM(K102*O102)</f>
        <v>76320</v>
      </c>
      <c r="Q102" s="141"/>
      <c r="R102" s="140">
        <f>SUM(K102*Q102)</f>
        <v>0</v>
      </c>
      <c r="S102" s="142">
        <f>M102</f>
        <v>473</v>
      </c>
      <c r="T102" s="143" t="str">
        <f>T100</f>
        <v>(株)ピ－エス三菱</v>
      </c>
      <c r="U102" s="121"/>
    </row>
    <row r="103" spans="2:21" ht="21.95" customHeight="1">
      <c r="B103" s="128"/>
      <c r="C103" s="10"/>
      <c r="D103" s="10"/>
      <c r="E103" s="129"/>
      <c r="F103" s="10"/>
      <c r="G103" s="10"/>
      <c r="H103" s="10"/>
      <c r="I103" s="10"/>
      <c r="J103" s="10"/>
      <c r="K103" s="129"/>
      <c r="L103" s="130"/>
      <c r="M103" s="144"/>
      <c r="N103" s="145"/>
      <c r="O103" s="144"/>
      <c r="P103" s="145"/>
      <c r="Q103" s="144"/>
      <c r="R103" s="145"/>
      <c r="S103" s="132"/>
      <c r="T103" s="133"/>
      <c r="U103" s="121"/>
    </row>
    <row r="104" spans="2:21" ht="21.95" customHeight="1">
      <c r="B104" s="134"/>
      <c r="C104" s="135" t="s">
        <v>536</v>
      </c>
      <c r="D104" s="136"/>
      <c r="E104" s="137"/>
      <c r="F104" s="135"/>
      <c r="G104" s="136"/>
      <c r="H104" s="136"/>
      <c r="I104" s="136"/>
      <c r="J104" s="136"/>
      <c r="K104" s="138">
        <v>94</v>
      </c>
      <c r="L104" s="138" t="s">
        <v>27</v>
      </c>
      <c r="M104" s="139">
        <v>2400</v>
      </c>
      <c r="N104" s="140">
        <f>SUM(K104*M104)</f>
        <v>225600</v>
      </c>
      <c r="O104" s="139">
        <v>4100</v>
      </c>
      <c r="P104" s="140">
        <f>SUM(K104*O104)</f>
        <v>385400</v>
      </c>
      <c r="Q104" s="141"/>
      <c r="R104" s="140">
        <f>SUM(K104*Q104)</f>
        <v>0</v>
      </c>
      <c r="S104" s="142">
        <f>M104</f>
        <v>2400</v>
      </c>
      <c r="T104" s="143" t="str">
        <f>T102</f>
        <v>(株)ピ－エス三菱</v>
      </c>
      <c r="U104" s="121"/>
    </row>
    <row r="105" spans="2:21" ht="21.95" customHeight="1">
      <c r="B105" s="128"/>
      <c r="C105" s="10"/>
      <c r="D105" s="10"/>
      <c r="E105" s="129"/>
      <c r="F105" s="10"/>
      <c r="G105" s="10"/>
      <c r="H105" s="10"/>
      <c r="I105" s="10"/>
      <c r="J105" s="10"/>
      <c r="K105" s="129"/>
      <c r="L105" s="130"/>
      <c r="M105" s="144"/>
      <c r="N105" s="145"/>
      <c r="O105" s="144"/>
      <c r="P105" s="145"/>
      <c r="Q105" s="144"/>
      <c r="R105" s="145"/>
      <c r="S105" s="132"/>
      <c r="T105" s="133"/>
      <c r="U105" s="121"/>
    </row>
    <row r="106" spans="2:21" ht="21.95" customHeight="1">
      <c r="B106" s="134"/>
      <c r="C106" s="135" t="s">
        <v>537</v>
      </c>
      <c r="D106" s="136"/>
      <c r="E106" s="137"/>
      <c r="F106" s="135" t="s">
        <v>538</v>
      </c>
      <c r="G106" s="136"/>
      <c r="H106" s="136"/>
      <c r="I106" s="136"/>
      <c r="J106" s="136"/>
      <c r="K106" s="138">
        <v>2</v>
      </c>
      <c r="L106" s="138" t="s">
        <v>539</v>
      </c>
      <c r="M106" s="139">
        <v>6100</v>
      </c>
      <c r="N106" s="140">
        <f>SUM(K106*M106)</f>
        <v>12200</v>
      </c>
      <c r="O106" s="139">
        <v>7500</v>
      </c>
      <c r="P106" s="140">
        <f>SUM(K106*O106)</f>
        <v>15000</v>
      </c>
      <c r="Q106" s="141"/>
      <c r="R106" s="140">
        <f>SUM(K106*Q106)</f>
        <v>0</v>
      </c>
      <c r="S106" s="142">
        <f>M106</f>
        <v>6100</v>
      </c>
      <c r="T106" s="143" t="str">
        <f>T104</f>
        <v>(株)ピ－エス三菱</v>
      </c>
      <c r="U106" s="121"/>
    </row>
    <row r="107" spans="2:21" ht="21.95" customHeight="1">
      <c r="B107" s="128"/>
      <c r="C107" s="10"/>
      <c r="D107" s="10"/>
      <c r="E107" s="129"/>
      <c r="F107" s="10"/>
      <c r="G107" s="10"/>
      <c r="H107" s="10"/>
      <c r="I107" s="10"/>
      <c r="J107" s="10"/>
      <c r="K107" s="129"/>
      <c r="L107" s="130"/>
      <c r="M107" s="144"/>
      <c r="N107" s="145"/>
      <c r="O107" s="144"/>
      <c r="P107" s="145"/>
      <c r="Q107" s="144"/>
      <c r="R107" s="145"/>
      <c r="S107" s="132"/>
      <c r="T107" s="133"/>
      <c r="U107" s="121"/>
    </row>
    <row r="108" spans="2:21" ht="21.95" customHeight="1">
      <c r="B108" s="134"/>
      <c r="C108" s="135" t="s">
        <v>540</v>
      </c>
      <c r="D108" s="136"/>
      <c r="E108" s="137"/>
      <c r="F108" s="135"/>
      <c r="G108" s="136"/>
      <c r="H108" s="136"/>
      <c r="I108" s="136"/>
      <c r="J108" s="136"/>
      <c r="K108" s="138">
        <v>4</v>
      </c>
      <c r="L108" s="138" t="s">
        <v>541</v>
      </c>
      <c r="M108" s="139">
        <v>3600</v>
      </c>
      <c r="N108" s="140">
        <f>SUM(K108*M108)</f>
        <v>14400</v>
      </c>
      <c r="O108" s="139">
        <v>6200</v>
      </c>
      <c r="P108" s="140">
        <f>SUM(K108*O108)</f>
        <v>24800</v>
      </c>
      <c r="Q108" s="141"/>
      <c r="R108" s="140">
        <f>SUM(K108*Q108)</f>
        <v>0</v>
      </c>
      <c r="S108" s="142">
        <f>M108</f>
        <v>3600</v>
      </c>
      <c r="T108" s="143" t="str">
        <f>T106</f>
        <v>(株)ピ－エス三菱</v>
      </c>
      <c r="U108" s="121"/>
    </row>
    <row r="109" spans="2:21" ht="21.95" customHeight="1">
      <c r="B109" s="128"/>
      <c r="C109" s="10"/>
      <c r="D109" s="10"/>
      <c r="E109" s="129"/>
      <c r="F109" s="10"/>
      <c r="G109" s="10"/>
      <c r="H109" s="10"/>
      <c r="I109" s="10"/>
      <c r="J109" s="10"/>
      <c r="K109" s="129"/>
      <c r="L109" s="130"/>
      <c r="M109" s="144"/>
      <c r="N109" s="145"/>
      <c r="O109" s="144"/>
      <c r="P109" s="145"/>
      <c r="Q109" s="144"/>
      <c r="R109" s="145"/>
      <c r="S109" s="146"/>
      <c r="T109" s="133"/>
      <c r="U109" s="121"/>
    </row>
    <row r="110" spans="2:21" ht="21.95" customHeight="1">
      <c r="B110" s="134"/>
      <c r="C110" s="135" t="s">
        <v>542</v>
      </c>
      <c r="D110" s="136"/>
      <c r="E110" s="137"/>
      <c r="F110" s="135"/>
      <c r="G110" s="136"/>
      <c r="H110" s="136"/>
      <c r="I110" s="136"/>
      <c r="J110" s="136"/>
      <c r="K110" s="138">
        <v>160</v>
      </c>
      <c r="L110" s="138" t="s">
        <v>2</v>
      </c>
      <c r="M110" s="139">
        <v>6500</v>
      </c>
      <c r="N110" s="140">
        <f>SUM(K110*M110)</f>
        <v>1040000</v>
      </c>
      <c r="O110" s="139">
        <v>6800</v>
      </c>
      <c r="P110" s="140">
        <f>SUM(K110*O110)</f>
        <v>1088000</v>
      </c>
      <c r="Q110" s="141"/>
      <c r="R110" s="140">
        <f>SUM(K110*Q110)</f>
        <v>0</v>
      </c>
      <c r="S110" s="142">
        <f>M110</f>
        <v>6500</v>
      </c>
      <c r="T110" s="143" t="str">
        <f>T108</f>
        <v>(株)ピ－エス三菱</v>
      </c>
      <c r="U110" s="121"/>
    </row>
    <row r="111" spans="2:21" ht="21.95" customHeight="1">
      <c r="B111" s="128"/>
      <c r="C111" s="10"/>
      <c r="D111" s="10"/>
      <c r="E111" s="129"/>
      <c r="F111" s="10"/>
      <c r="G111" s="10"/>
      <c r="H111" s="10"/>
      <c r="I111" s="10"/>
      <c r="J111" s="10"/>
      <c r="K111" s="129"/>
      <c r="L111" s="130"/>
      <c r="M111" s="144"/>
      <c r="N111" s="145"/>
      <c r="O111" s="144"/>
      <c r="P111" s="145"/>
      <c r="Q111" s="144"/>
      <c r="R111" s="145"/>
      <c r="S111" s="146"/>
      <c r="T111" s="133"/>
      <c r="U111" s="121"/>
    </row>
    <row r="112" spans="2:21" ht="21.95" customHeight="1">
      <c r="B112" s="134"/>
      <c r="C112" s="135" t="s">
        <v>543</v>
      </c>
      <c r="D112" s="136"/>
      <c r="E112" s="137"/>
      <c r="F112" s="135" t="s">
        <v>544</v>
      </c>
      <c r="G112" s="136"/>
      <c r="H112" s="136"/>
      <c r="I112" s="136"/>
      <c r="J112" s="136"/>
      <c r="K112" s="138">
        <v>4</v>
      </c>
      <c r="L112" s="138" t="s">
        <v>27</v>
      </c>
      <c r="M112" s="139">
        <v>31700</v>
      </c>
      <c r="N112" s="140">
        <f>SUM(K112*M112)</f>
        <v>126800</v>
      </c>
      <c r="O112" s="139">
        <v>43700</v>
      </c>
      <c r="P112" s="140">
        <f>SUM(K112*O112)</f>
        <v>174800</v>
      </c>
      <c r="Q112" s="141"/>
      <c r="R112" s="140">
        <f>SUM(K112*Q112)</f>
        <v>0</v>
      </c>
      <c r="S112" s="142">
        <f>M112</f>
        <v>31700</v>
      </c>
      <c r="T112" s="143" t="str">
        <f>T110</f>
        <v>(株)ピ－エス三菱</v>
      </c>
      <c r="U112" s="121"/>
    </row>
    <row r="113" spans="2:21" ht="21.95" customHeight="1">
      <c r="B113" s="128"/>
      <c r="C113" s="10"/>
      <c r="D113" s="10"/>
      <c r="E113" s="129"/>
      <c r="F113" s="10"/>
      <c r="G113" s="10"/>
      <c r="H113" s="10"/>
      <c r="I113" s="10"/>
      <c r="J113" s="10"/>
      <c r="K113" s="129"/>
      <c r="L113" s="130"/>
      <c r="M113" s="131"/>
      <c r="N113" s="129"/>
      <c r="O113" s="131"/>
      <c r="P113" s="129"/>
      <c r="Q113" s="131"/>
      <c r="R113" s="129"/>
      <c r="S113" s="132"/>
      <c r="T113" s="133"/>
      <c r="U113" s="121"/>
    </row>
    <row r="114" spans="2:21" ht="21.95" customHeight="1">
      <c r="B114" s="134"/>
      <c r="C114" s="135" t="s">
        <v>545</v>
      </c>
      <c r="D114" s="136"/>
      <c r="E114" s="137"/>
      <c r="F114" s="135" t="s">
        <v>546</v>
      </c>
      <c r="G114" s="136"/>
      <c r="H114" s="136"/>
      <c r="I114" s="136"/>
      <c r="J114" s="136"/>
      <c r="K114" s="138">
        <v>160</v>
      </c>
      <c r="L114" s="138" t="s">
        <v>2</v>
      </c>
      <c r="M114" s="139">
        <v>3800</v>
      </c>
      <c r="N114" s="140">
        <f>SUM(K114*M114)</f>
        <v>608000</v>
      </c>
      <c r="O114" s="139">
        <v>4300</v>
      </c>
      <c r="P114" s="140">
        <f>SUM(K114*O114)</f>
        <v>688000</v>
      </c>
      <c r="Q114" s="141"/>
      <c r="R114" s="140">
        <f>SUM(K114*Q114)</f>
        <v>0</v>
      </c>
      <c r="S114" s="142">
        <f>M114</f>
        <v>3800</v>
      </c>
      <c r="T114" s="143" t="str">
        <f>T112</f>
        <v>(株)ピ－エス三菱</v>
      </c>
      <c r="U114" s="121"/>
    </row>
    <row r="115" spans="2:21" ht="21.95" customHeight="1">
      <c r="B115" s="128"/>
      <c r="C115" s="10"/>
      <c r="D115" s="10"/>
      <c r="E115" s="129"/>
      <c r="F115" s="10"/>
      <c r="G115" s="10"/>
      <c r="H115" s="10"/>
      <c r="I115" s="10"/>
      <c r="J115" s="10"/>
      <c r="K115" s="129"/>
      <c r="L115" s="130"/>
      <c r="M115" s="144"/>
      <c r="N115" s="145"/>
      <c r="O115" s="144"/>
      <c r="P115" s="145"/>
      <c r="Q115" s="144"/>
      <c r="R115" s="145"/>
      <c r="S115" s="146"/>
      <c r="T115" s="133"/>
      <c r="U115" s="121"/>
    </row>
    <row r="116" spans="2:21" ht="21.75" customHeight="1">
      <c r="B116" s="134"/>
      <c r="C116" s="135" t="s">
        <v>547</v>
      </c>
      <c r="D116" s="136"/>
      <c r="E116" s="137"/>
      <c r="F116" s="135" t="s">
        <v>548</v>
      </c>
      <c r="G116" s="136"/>
      <c r="H116" s="136"/>
      <c r="I116" s="136"/>
      <c r="J116" s="136"/>
      <c r="K116" s="138">
        <v>4</v>
      </c>
      <c r="L116" s="138" t="s">
        <v>539</v>
      </c>
      <c r="M116" s="139">
        <v>3200</v>
      </c>
      <c r="N116" s="140">
        <f>SUM(K116*M116)</f>
        <v>12800</v>
      </c>
      <c r="O116" s="139">
        <v>4300</v>
      </c>
      <c r="P116" s="140">
        <f>SUM(K116*O116)</f>
        <v>17200</v>
      </c>
      <c r="Q116" s="141"/>
      <c r="R116" s="140">
        <f>SUM(K116*Q116)</f>
        <v>0</v>
      </c>
      <c r="S116" s="142">
        <f>M116</f>
        <v>3200</v>
      </c>
      <c r="T116" s="143" t="str">
        <f>T114</f>
        <v>(株)ピ－エス三菱</v>
      </c>
      <c r="U116" s="121"/>
    </row>
    <row r="117" spans="2:21" ht="23.25" customHeight="1">
      <c r="B117" s="128"/>
      <c r="C117" s="10"/>
      <c r="D117" s="10"/>
      <c r="E117" s="129"/>
      <c r="F117" s="10"/>
      <c r="G117" s="10"/>
      <c r="H117" s="10"/>
      <c r="I117" s="10"/>
      <c r="J117" s="10"/>
      <c r="K117" s="129"/>
      <c r="L117" s="130"/>
      <c r="M117" s="144"/>
      <c r="N117" s="145"/>
      <c r="O117" s="144"/>
      <c r="P117" s="145"/>
      <c r="Q117" s="144"/>
      <c r="R117" s="145"/>
      <c r="S117" s="147"/>
      <c r="T117" s="133"/>
      <c r="U117" s="121"/>
    </row>
    <row r="118" spans="2:21" ht="21.95" customHeight="1">
      <c r="B118" s="134"/>
      <c r="C118" s="135" t="s">
        <v>549</v>
      </c>
      <c r="D118" s="136"/>
      <c r="E118" s="137"/>
      <c r="F118" s="135"/>
      <c r="G118" s="136"/>
      <c r="H118" s="136"/>
      <c r="I118" s="136"/>
      <c r="J118" s="136"/>
      <c r="K118" s="138">
        <v>1</v>
      </c>
      <c r="L118" s="138" t="s">
        <v>36</v>
      </c>
      <c r="M118" s="139">
        <v>234000</v>
      </c>
      <c r="N118" s="140">
        <f>SUM(K118*M118)</f>
        <v>234000</v>
      </c>
      <c r="O118" s="139">
        <v>315000</v>
      </c>
      <c r="P118" s="140">
        <f>SUM(K118*O118)</f>
        <v>315000</v>
      </c>
      <c r="Q118" s="141"/>
      <c r="R118" s="140">
        <f>SUM(K118*Q118)</f>
        <v>0</v>
      </c>
      <c r="S118" s="142">
        <f>M118</f>
        <v>234000</v>
      </c>
      <c r="T118" s="143" t="str">
        <f>T116</f>
        <v>(株)ピ－エス三菱</v>
      </c>
      <c r="U118" s="121"/>
    </row>
    <row r="119" spans="2:21" ht="21.95" customHeight="1">
      <c r="B119" s="128"/>
      <c r="C119" s="10"/>
      <c r="D119" s="10"/>
      <c r="E119" s="129"/>
      <c r="F119" s="10"/>
      <c r="G119" s="10"/>
      <c r="H119" s="10"/>
      <c r="I119" s="10"/>
      <c r="J119" s="10"/>
      <c r="K119" s="129"/>
      <c r="L119" s="130"/>
      <c r="M119" s="145"/>
      <c r="N119" s="145"/>
      <c r="O119" s="145"/>
      <c r="P119" s="145"/>
      <c r="Q119" s="144"/>
      <c r="R119" s="145"/>
      <c r="S119" s="146"/>
      <c r="T119" s="148"/>
      <c r="U119" s="121"/>
    </row>
    <row r="120" spans="2:21" ht="21.95" customHeight="1">
      <c r="B120" s="134"/>
      <c r="C120" s="135" t="s">
        <v>550</v>
      </c>
      <c r="D120" s="136"/>
      <c r="E120" s="137"/>
      <c r="F120" s="135"/>
      <c r="G120" s="136"/>
      <c r="H120" s="136"/>
      <c r="I120" s="136"/>
      <c r="J120" s="136"/>
      <c r="K120" s="138">
        <v>1</v>
      </c>
      <c r="L120" s="138" t="s">
        <v>36</v>
      </c>
      <c r="M120" s="139">
        <v>262500</v>
      </c>
      <c r="N120" s="140">
        <f>SUM(K120*M120)</f>
        <v>262500</v>
      </c>
      <c r="O120" s="139">
        <v>280000</v>
      </c>
      <c r="P120" s="140">
        <f>SUM(K120*O120)</f>
        <v>280000</v>
      </c>
      <c r="Q120" s="141"/>
      <c r="R120" s="140">
        <f>SUM(K120*Q120)</f>
        <v>0</v>
      </c>
      <c r="S120" s="142">
        <f>M120</f>
        <v>262500</v>
      </c>
      <c r="T120" s="143" t="str">
        <f>T118</f>
        <v>(株)ピ－エス三菱</v>
      </c>
      <c r="U120" s="121"/>
    </row>
    <row r="121" spans="2:21" ht="21.95" customHeight="1">
      <c r="B121" s="128"/>
      <c r="C121" s="10"/>
      <c r="D121" s="10"/>
      <c r="E121" s="129"/>
      <c r="F121" s="10"/>
      <c r="G121" s="10"/>
      <c r="H121" s="10"/>
      <c r="I121" s="10"/>
      <c r="J121" s="10"/>
      <c r="K121" s="129"/>
      <c r="L121" s="130"/>
      <c r="M121" s="145"/>
      <c r="N121" s="145"/>
      <c r="O121" s="145"/>
      <c r="P121" s="145"/>
      <c r="Q121" s="145"/>
      <c r="R121" s="145"/>
      <c r="S121" s="147"/>
      <c r="T121" s="148"/>
      <c r="U121" s="121"/>
    </row>
    <row r="122" spans="2:21" ht="21.95" customHeight="1">
      <c r="B122" s="134"/>
      <c r="C122" s="135" t="s">
        <v>551</v>
      </c>
      <c r="D122" s="136"/>
      <c r="E122" s="137"/>
      <c r="F122" s="135"/>
      <c r="G122" s="136"/>
      <c r="H122" s="136"/>
      <c r="I122" s="136"/>
      <c r="J122" s="136"/>
      <c r="K122" s="138">
        <v>1</v>
      </c>
      <c r="L122" s="138" t="s">
        <v>36</v>
      </c>
      <c r="M122" s="139">
        <v>266800</v>
      </c>
      <c r="N122" s="140">
        <f>SUM(K122*M122)</f>
        <v>266800</v>
      </c>
      <c r="O122" s="139">
        <v>347790</v>
      </c>
      <c r="P122" s="140">
        <f>SUM(K122*O122)</f>
        <v>347790</v>
      </c>
      <c r="Q122" s="141"/>
      <c r="R122" s="140">
        <f>SUM(K122*Q122)</f>
        <v>0</v>
      </c>
      <c r="S122" s="142">
        <f>M122</f>
        <v>266800</v>
      </c>
      <c r="T122" s="143" t="str">
        <f>T120</f>
        <v>(株)ピ－エス三菱</v>
      </c>
      <c r="U122" s="121"/>
    </row>
    <row r="123" spans="2:21" ht="21.95" customHeight="1">
      <c r="B123" s="128"/>
      <c r="C123" s="10"/>
      <c r="D123" s="10"/>
      <c r="E123" s="129"/>
      <c r="F123" s="10"/>
      <c r="G123" s="10"/>
      <c r="H123" s="10"/>
      <c r="I123" s="10"/>
      <c r="J123" s="10"/>
      <c r="K123" s="129"/>
      <c r="L123" s="130"/>
      <c r="M123" s="145"/>
      <c r="N123" s="145"/>
      <c r="O123" s="145"/>
      <c r="P123" s="145"/>
      <c r="Q123" s="145"/>
      <c r="R123" s="145"/>
      <c r="S123" s="147"/>
      <c r="T123" s="148"/>
      <c r="U123" s="121"/>
    </row>
    <row r="124" spans="2:21" ht="21.95" customHeight="1">
      <c r="B124" s="134"/>
      <c r="C124" s="136"/>
      <c r="D124" s="136"/>
      <c r="E124" s="137"/>
      <c r="F124" s="136"/>
      <c r="G124" s="136"/>
      <c r="H124" s="136"/>
      <c r="I124" s="136"/>
      <c r="J124" s="136"/>
      <c r="K124" s="137"/>
      <c r="L124" s="138"/>
      <c r="M124" s="149"/>
      <c r="N124" s="149"/>
      <c r="O124" s="149"/>
      <c r="P124" s="149"/>
      <c r="Q124" s="149"/>
      <c r="R124" s="149"/>
      <c r="S124" s="142"/>
      <c r="T124" s="150"/>
      <c r="U124" s="121"/>
    </row>
    <row r="125" spans="2:21" ht="21.95" customHeight="1">
      <c r="B125" s="128"/>
      <c r="C125" s="10"/>
      <c r="D125" s="10"/>
      <c r="E125" s="129"/>
      <c r="F125" s="10"/>
      <c r="G125" s="10"/>
      <c r="H125" s="10"/>
      <c r="I125" s="10"/>
      <c r="J125" s="10"/>
      <c r="K125" s="129"/>
      <c r="L125" s="130"/>
      <c r="M125" s="145"/>
      <c r="N125" s="145"/>
      <c r="O125" s="145"/>
      <c r="P125" s="145"/>
      <c r="Q125" s="145"/>
      <c r="R125" s="145"/>
      <c r="S125" s="147"/>
      <c r="T125" s="148"/>
      <c r="U125" s="121"/>
    </row>
    <row r="126" spans="2:21" ht="21.95" customHeight="1">
      <c r="B126" s="134"/>
      <c r="C126" s="136"/>
      <c r="D126" s="136"/>
      <c r="E126" s="137"/>
      <c r="F126" s="136"/>
      <c r="G126" s="136"/>
      <c r="H126" s="136"/>
      <c r="I126" s="136"/>
      <c r="J126" s="136"/>
      <c r="K126" s="137"/>
      <c r="L126" s="138"/>
      <c r="M126" s="149"/>
      <c r="N126" s="149"/>
      <c r="O126" s="149"/>
      <c r="P126" s="149"/>
      <c r="Q126" s="149"/>
      <c r="R126" s="149"/>
      <c r="S126" s="142"/>
      <c r="T126" s="150"/>
      <c r="U126" s="121"/>
    </row>
    <row r="127" spans="2:21" ht="21.95" customHeight="1">
      <c r="B127" s="128"/>
      <c r="C127" s="10"/>
      <c r="D127" s="10"/>
      <c r="E127" s="129"/>
      <c r="F127" s="10"/>
      <c r="G127" s="10"/>
      <c r="H127" s="10"/>
      <c r="I127" s="10"/>
      <c r="J127" s="10"/>
      <c r="K127" s="129"/>
      <c r="L127" s="130"/>
      <c r="M127" s="145"/>
      <c r="N127" s="145"/>
      <c r="O127" s="145"/>
      <c r="P127" s="145"/>
      <c r="Q127" s="145"/>
      <c r="R127" s="145"/>
      <c r="S127" s="147"/>
      <c r="T127" s="148"/>
      <c r="U127" s="121"/>
    </row>
    <row r="128" spans="2:21" ht="21.95" customHeight="1" thickBot="1">
      <c r="B128" s="151"/>
      <c r="C128" s="152"/>
      <c r="D128" s="152"/>
      <c r="E128" s="153"/>
      <c r="F128" s="152"/>
      <c r="G128" s="152"/>
      <c r="H128" s="152"/>
      <c r="I128" s="152"/>
      <c r="J128" s="152"/>
      <c r="K128" s="153"/>
      <c r="L128" s="154"/>
      <c r="M128" s="155"/>
      <c r="N128" s="155"/>
      <c r="O128" s="155"/>
      <c r="P128" s="155"/>
      <c r="Q128" s="155"/>
      <c r="R128" s="155"/>
      <c r="S128" s="156"/>
      <c r="T128" s="157"/>
      <c r="U128" s="121"/>
    </row>
    <row r="129" spans="1:21" ht="19.899999999999999" customHeight="1">
      <c r="B129" s="128"/>
      <c r="C129" s="10"/>
      <c r="D129" s="10"/>
      <c r="E129" s="129"/>
      <c r="F129" s="10"/>
      <c r="G129" s="10"/>
      <c r="H129" s="10"/>
      <c r="I129" s="10"/>
      <c r="J129" s="10"/>
      <c r="K129" s="129"/>
      <c r="L129" s="130"/>
      <c r="M129" s="145"/>
      <c r="N129" s="145"/>
      <c r="O129" s="145"/>
      <c r="P129" s="145"/>
      <c r="Q129" s="145"/>
      <c r="R129" s="145"/>
      <c r="S129" s="146"/>
      <c r="T129" s="148"/>
      <c r="U129" s="121"/>
    </row>
    <row r="130" spans="1:21" ht="19.899999999999999" customHeight="1">
      <c r="B130" s="478" t="s">
        <v>3</v>
      </c>
      <c r="C130" s="479"/>
      <c r="D130" s="480"/>
      <c r="E130" s="129"/>
      <c r="F130" s="10"/>
      <c r="G130" s="10"/>
      <c r="H130" s="10"/>
      <c r="I130" s="10"/>
      <c r="J130" s="10"/>
      <c r="K130" s="129"/>
      <c r="L130" s="130"/>
      <c r="M130" s="145"/>
      <c r="N130" s="145">
        <f>SUM(N95:N128)</f>
        <v>3720000</v>
      </c>
      <c r="O130" s="145"/>
      <c r="P130" s="145">
        <f>SUM(P95:P128)</f>
        <v>4270000</v>
      </c>
      <c r="Q130" s="145"/>
      <c r="R130" s="145">
        <f>SUM(R95:R128)</f>
        <v>0</v>
      </c>
      <c r="S130" s="145"/>
      <c r="T130" s="158"/>
      <c r="U130" s="121"/>
    </row>
    <row r="131" spans="1:21" ht="19.899999999999999" customHeight="1" thickBot="1">
      <c r="B131" s="151"/>
      <c r="C131" s="152"/>
      <c r="D131" s="152"/>
      <c r="E131" s="153"/>
      <c r="F131" s="152"/>
      <c r="G131" s="152"/>
      <c r="H131" s="152"/>
      <c r="I131" s="152"/>
      <c r="J131" s="152"/>
      <c r="K131" s="153"/>
      <c r="L131" s="154"/>
      <c r="M131" s="155"/>
      <c r="N131" s="155"/>
      <c r="O131" s="155"/>
      <c r="P131" s="155"/>
      <c r="Q131" s="155"/>
      <c r="R131" s="155"/>
      <c r="S131" s="159"/>
      <c r="T131" s="157"/>
      <c r="U131" s="121"/>
    </row>
    <row r="133" spans="1:21">
      <c r="B133" s="28" t="e">
        <f>B45</f>
        <v>#REF!</v>
      </c>
      <c r="T133" s="46"/>
    </row>
    <row r="134" spans="1:21" ht="42">
      <c r="A134" s="109"/>
      <c r="M134" s="110" t="s">
        <v>17</v>
      </c>
    </row>
    <row r="135" spans="1:21" ht="21.75" thickBot="1">
      <c r="B135" s="111"/>
      <c r="C135" s="112"/>
      <c r="D135" s="112"/>
      <c r="E135" s="112"/>
      <c r="F135" s="112"/>
      <c r="G135" s="112"/>
      <c r="H135" s="112"/>
      <c r="I135" s="112"/>
      <c r="J135" s="112"/>
      <c r="K135" s="112"/>
      <c r="L135" s="113"/>
      <c r="M135" s="112"/>
      <c r="N135" s="112"/>
      <c r="O135" s="112"/>
      <c r="P135" s="112"/>
      <c r="Q135" s="112"/>
      <c r="R135" s="112"/>
      <c r="S135" s="114"/>
      <c r="T135" s="115"/>
    </row>
    <row r="136" spans="1:21" ht="19.899999999999999" customHeight="1">
      <c r="B136" s="116"/>
      <c r="C136" s="117"/>
      <c r="D136" s="117"/>
      <c r="E136" s="118"/>
      <c r="F136" s="117"/>
      <c r="G136" s="117"/>
      <c r="H136" s="117"/>
      <c r="I136" s="117"/>
      <c r="J136" s="117"/>
      <c r="K136" s="118"/>
      <c r="L136" s="119"/>
      <c r="M136" s="481" t="s">
        <v>18</v>
      </c>
      <c r="N136" s="482"/>
      <c r="O136" s="481" t="s">
        <v>18</v>
      </c>
      <c r="P136" s="482"/>
      <c r="Q136" s="481" t="s">
        <v>18</v>
      </c>
      <c r="R136" s="482"/>
      <c r="S136" s="119" t="s">
        <v>19</v>
      </c>
      <c r="T136" s="120"/>
      <c r="U136" s="121"/>
    </row>
    <row r="137" spans="1:21" ht="19.899999999999999" customHeight="1">
      <c r="B137" s="483" t="s">
        <v>20</v>
      </c>
      <c r="C137" s="484"/>
      <c r="D137" s="485"/>
      <c r="E137" s="486" t="s">
        <v>21</v>
      </c>
      <c r="F137" s="484"/>
      <c r="G137" s="484"/>
      <c r="H137" s="484"/>
      <c r="I137" s="484"/>
      <c r="J137" s="485"/>
      <c r="K137" s="122" t="s">
        <v>22</v>
      </c>
      <c r="L137" s="122" t="s">
        <v>5</v>
      </c>
      <c r="M137" s="487" t="s">
        <v>492</v>
      </c>
      <c r="N137" s="488"/>
      <c r="O137" s="487" t="s">
        <v>493</v>
      </c>
      <c r="P137" s="488"/>
      <c r="Q137" s="487" t="s">
        <v>494</v>
      </c>
      <c r="R137" s="488"/>
      <c r="S137" s="122" t="s">
        <v>23</v>
      </c>
      <c r="T137" s="123" t="s">
        <v>24</v>
      </c>
      <c r="U137" s="121"/>
    </row>
    <row r="138" spans="1:21" ht="19.899999999999999" customHeight="1" thickBot="1">
      <c r="B138" s="124"/>
      <c r="C138" s="114"/>
      <c r="D138" s="114"/>
      <c r="E138" s="125"/>
      <c r="F138" s="114"/>
      <c r="G138" s="114"/>
      <c r="H138" s="114"/>
      <c r="I138" s="114"/>
      <c r="J138" s="114"/>
      <c r="K138" s="125"/>
      <c r="L138" s="126"/>
      <c r="M138" s="126" t="s">
        <v>25</v>
      </c>
      <c r="N138" s="126" t="s">
        <v>26</v>
      </c>
      <c r="O138" s="126" t="s">
        <v>25</v>
      </c>
      <c r="P138" s="126" t="s">
        <v>26</v>
      </c>
      <c r="Q138" s="126" t="s">
        <v>25</v>
      </c>
      <c r="R138" s="126" t="s">
        <v>26</v>
      </c>
      <c r="S138" s="126"/>
      <c r="T138" s="127"/>
      <c r="U138" s="121"/>
    </row>
    <row r="139" spans="1:21" ht="21.95" customHeight="1">
      <c r="B139" s="128"/>
      <c r="C139" s="10"/>
      <c r="D139" s="10"/>
      <c r="E139" s="129"/>
      <c r="F139" s="10" t="s">
        <v>51</v>
      </c>
      <c r="G139" s="10"/>
      <c r="H139" s="10"/>
      <c r="I139" s="10"/>
      <c r="J139" s="10"/>
      <c r="K139" s="129"/>
      <c r="L139" s="130"/>
      <c r="M139" s="131"/>
      <c r="N139" s="129"/>
      <c r="O139" s="131"/>
      <c r="P139" s="129"/>
      <c r="Q139" s="131"/>
      <c r="R139" s="129"/>
      <c r="S139" s="132"/>
      <c r="T139" s="133"/>
      <c r="U139" s="121"/>
    </row>
    <row r="140" spans="1:21" ht="21.95" customHeight="1">
      <c r="B140" s="134"/>
      <c r="C140" s="135" t="s">
        <v>50</v>
      </c>
      <c r="D140" s="136"/>
      <c r="E140" s="137"/>
      <c r="F140" s="135" t="s">
        <v>52</v>
      </c>
      <c r="G140" s="136"/>
      <c r="H140" s="136"/>
      <c r="I140" s="136"/>
      <c r="J140" s="136"/>
      <c r="K140" s="138">
        <v>1</v>
      </c>
      <c r="L140" s="138" t="s">
        <v>0</v>
      </c>
      <c r="M140" s="139">
        <v>5800</v>
      </c>
      <c r="N140" s="140">
        <f>SUM(K140*M140)</f>
        <v>5800</v>
      </c>
      <c r="O140" s="139">
        <v>4500</v>
      </c>
      <c r="P140" s="140">
        <f>SUM(K140*O140)</f>
        <v>4500</v>
      </c>
      <c r="Q140" s="141">
        <v>5200</v>
      </c>
      <c r="R140" s="140">
        <f>SUM(K140*Q140)</f>
        <v>5200</v>
      </c>
      <c r="S140" s="142">
        <f>O140</f>
        <v>4500</v>
      </c>
      <c r="T140" s="143" t="str">
        <f>O137</f>
        <v>(有)大城ﾌﾞﾛｯｸ工業</v>
      </c>
      <c r="U140" s="121"/>
    </row>
    <row r="141" spans="1:21" ht="21.95" customHeight="1">
      <c r="B141" s="128"/>
      <c r="C141" s="10"/>
      <c r="D141" s="10"/>
      <c r="E141" s="129"/>
      <c r="F141" s="10" t="s">
        <v>51</v>
      </c>
      <c r="G141" s="10"/>
      <c r="H141" s="10"/>
      <c r="I141" s="10"/>
      <c r="J141" s="10"/>
      <c r="K141" s="129"/>
      <c r="L141" s="130"/>
      <c r="M141" s="131"/>
      <c r="N141" s="129"/>
      <c r="O141" s="131"/>
      <c r="P141" s="129"/>
      <c r="Q141" s="131"/>
      <c r="R141" s="129"/>
      <c r="S141" s="132"/>
      <c r="T141" s="133"/>
      <c r="U141" s="121"/>
    </row>
    <row r="142" spans="1:21" ht="21.95" customHeight="1">
      <c r="B142" s="134"/>
      <c r="C142" s="135" t="s">
        <v>49</v>
      </c>
      <c r="D142" s="136"/>
      <c r="E142" s="137"/>
      <c r="F142" s="135" t="s">
        <v>54</v>
      </c>
      <c r="G142" s="136"/>
      <c r="H142" s="136"/>
      <c r="I142" s="136"/>
      <c r="J142" s="136"/>
      <c r="K142" s="138">
        <v>1</v>
      </c>
      <c r="L142" s="138" t="s">
        <v>53</v>
      </c>
      <c r="M142" s="139">
        <v>6830</v>
      </c>
      <c r="N142" s="140">
        <f>SUM(K142*M142)</f>
        <v>6830</v>
      </c>
      <c r="O142" s="139">
        <v>4800</v>
      </c>
      <c r="P142" s="140">
        <f>SUM(K142*O142)</f>
        <v>4800</v>
      </c>
      <c r="Q142" s="141">
        <v>5400</v>
      </c>
      <c r="R142" s="140">
        <f>SUM(K142*Q142)</f>
        <v>5400</v>
      </c>
      <c r="S142" s="142">
        <f>O142</f>
        <v>4800</v>
      </c>
      <c r="T142" s="143" t="str">
        <f>O137</f>
        <v>(有)大城ﾌﾞﾛｯｸ工業</v>
      </c>
      <c r="U142" s="121"/>
    </row>
    <row r="143" spans="1:21" ht="21.95" customHeight="1">
      <c r="B143" s="128"/>
      <c r="C143" s="10"/>
      <c r="D143" s="10"/>
      <c r="E143" s="129"/>
      <c r="F143" s="10" t="s">
        <v>51</v>
      </c>
      <c r="G143" s="10"/>
      <c r="H143" s="10"/>
      <c r="I143" s="10"/>
      <c r="J143" s="10"/>
      <c r="K143" s="129"/>
      <c r="L143" s="130"/>
      <c r="M143" s="131"/>
      <c r="N143" s="129"/>
      <c r="O143" s="131"/>
      <c r="P143" s="129"/>
      <c r="Q143" s="131"/>
      <c r="R143" s="129"/>
      <c r="S143" s="132"/>
      <c r="T143" s="133"/>
      <c r="U143" s="121"/>
    </row>
    <row r="144" spans="1:21" ht="21.95" customHeight="1">
      <c r="B144" s="134"/>
      <c r="C144" s="135" t="s">
        <v>49</v>
      </c>
      <c r="D144" s="136"/>
      <c r="E144" s="137"/>
      <c r="F144" s="135" t="s">
        <v>55</v>
      </c>
      <c r="G144" s="136"/>
      <c r="H144" s="136"/>
      <c r="I144" s="136"/>
      <c r="J144" s="136"/>
      <c r="K144" s="138">
        <v>1</v>
      </c>
      <c r="L144" s="138" t="s">
        <v>53</v>
      </c>
      <c r="M144" s="139">
        <v>7850</v>
      </c>
      <c r="N144" s="140">
        <f>SUM(K144*M144)</f>
        <v>7850</v>
      </c>
      <c r="O144" s="139">
        <v>6500</v>
      </c>
      <c r="P144" s="140">
        <f>SUM(K144*O144)</f>
        <v>6500</v>
      </c>
      <c r="Q144" s="141">
        <v>6600</v>
      </c>
      <c r="R144" s="140">
        <f>SUM(K144*Q144)</f>
        <v>6600</v>
      </c>
      <c r="S144" s="142">
        <f>O144</f>
        <v>6500</v>
      </c>
      <c r="T144" s="143" t="str">
        <f>O137</f>
        <v>(有)大城ﾌﾞﾛｯｸ工業</v>
      </c>
      <c r="U144" s="121"/>
    </row>
    <row r="145" spans="2:21" ht="21.95" customHeight="1">
      <c r="B145" s="128"/>
      <c r="C145" s="10"/>
      <c r="D145" s="10"/>
      <c r="E145" s="129"/>
      <c r="F145" s="10"/>
      <c r="G145" s="10"/>
      <c r="H145" s="10"/>
      <c r="I145" s="10"/>
      <c r="J145" s="10"/>
      <c r="K145" s="129"/>
      <c r="L145" s="130"/>
      <c r="M145" s="131"/>
      <c r="N145" s="129"/>
      <c r="O145" s="131"/>
      <c r="P145" s="129"/>
      <c r="Q145" s="131"/>
      <c r="R145" s="129"/>
      <c r="S145" s="132"/>
      <c r="T145" s="133"/>
      <c r="U145" s="121"/>
    </row>
    <row r="146" spans="2:21" ht="21.95" customHeight="1">
      <c r="B146" s="134"/>
      <c r="C146" s="135" t="s">
        <v>56</v>
      </c>
      <c r="D146" s="136"/>
      <c r="E146" s="137"/>
      <c r="F146" s="135" t="s">
        <v>57</v>
      </c>
      <c r="G146" s="136"/>
      <c r="H146" s="136"/>
      <c r="I146" s="136"/>
      <c r="J146" s="136"/>
      <c r="K146" s="138">
        <v>1</v>
      </c>
      <c r="L146" s="138" t="s">
        <v>53</v>
      </c>
      <c r="M146" s="139">
        <v>8800</v>
      </c>
      <c r="N146" s="140">
        <f>SUM(K146*M146)</f>
        <v>8800</v>
      </c>
      <c r="O146" s="139">
        <v>15000</v>
      </c>
      <c r="P146" s="140">
        <f>SUM(K146*O146)</f>
        <v>15000</v>
      </c>
      <c r="Q146" s="141">
        <v>13000</v>
      </c>
      <c r="R146" s="140">
        <f>SUM(K146*Q146)</f>
        <v>13000</v>
      </c>
      <c r="S146" s="142">
        <f>M146</f>
        <v>8800</v>
      </c>
      <c r="T146" s="143" t="str">
        <f>M137</f>
        <v>(資)山内ｺﾝｸﾘ-ﾄﾌﾞﾛｯｸ</v>
      </c>
      <c r="U146" s="121"/>
    </row>
    <row r="147" spans="2:21" ht="21.95" customHeight="1">
      <c r="B147" s="128"/>
      <c r="C147" s="10"/>
      <c r="D147" s="10"/>
      <c r="E147" s="129"/>
      <c r="F147" s="10"/>
      <c r="G147" s="10"/>
      <c r="H147" s="10"/>
      <c r="I147" s="10"/>
      <c r="J147" s="10"/>
      <c r="K147" s="129"/>
      <c r="L147" s="130"/>
      <c r="M147" s="144"/>
      <c r="N147" s="145"/>
      <c r="O147" s="144"/>
      <c r="P147" s="145"/>
      <c r="Q147" s="144"/>
      <c r="R147" s="145"/>
      <c r="S147" s="132"/>
      <c r="T147" s="133"/>
      <c r="U147" s="121"/>
    </row>
    <row r="148" spans="2:21" ht="21.95" customHeight="1">
      <c r="B148" s="134"/>
      <c r="C148" s="135"/>
      <c r="D148" s="136"/>
      <c r="E148" s="137"/>
      <c r="F148" s="135"/>
      <c r="G148" s="136"/>
      <c r="H148" s="136"/>
      <c r="I148" s="136"/>
      <c r="J148" s="136"/>
      <c r="K148" s="138"/>
      <c r="L148" s="138"/>
      <c r="M148" s="139"/>
      <c r="N148" s="140"/>
      <c r="O148" s="139"/>
      <c r="P148" s="140"/>
      <c r="Q148" s="141"/>
      <c r="R148" s="140"/>
      <c r="S148" s="142"/>
      <c r="T148" s="143"/>
      <c r="U148" s="121"/>
    </row>
    <row r="149" spans="2:21" ht="21.95" customHeight="1">
      <c r="B149" s="128"/>
      <c r="C149" s="10"/>
      <c r="D149" s="10"/>
      <c r="E149" s="129"/>
      <c r="F149" s="10"/>
      <c r="G149" s="10"/>
      <c r="H149" s="10"/>
      <c r="I149" s="10"/>
      <c r="J149" s="10"/>
      <c r="K149" s="129"/>
      <c r="L149" s="130"/>
      <c r="M149" s="144"/>
      <c r="N149" s="145"/>
      <c r="O149" s="144"/>
      <c r="P149" s="145"/>
      <c r="Q149" s="144"/>
      <c r="R149" s="145"/>
      <c r="S149" s="132"/>
      <c r="T149" s="133"/>
      <c r="U149" s="121"/>
    </row>
    <row r="150" spans="2:21" ht="21.95" customHeight="1">
      <c r="B150" s="134"/>
      <c r="C150" s="135"/>
      <c r="D150" s="136"/>
      <c r="E150" s="137"/>
      <c r="F150" s="135"/>
      <c r="G150" s="136"/>
      <c r="H150" s="136"/>
      <c r="I150" s="136"/>
      <c r="J150" s="136"/>
      <c r="K150" s="138"/>
      <c r="L150" s="138"/>
      <c r="M150" s="139"/>
      <c r="N150" s="140"/>
      <c r="O150" s="139"/>
      <c r="P150" s="140"/>
      <c r="Q150" s="141"/>
      <c r="R150" s="140"/>
      <c r="S150" s="142"/>
      <c r="T150" s="143"/>
      <c r="U150" s="121"/>
    </row>
    <row r="151" spans="2:21" ht="21.95" customHeight="1">
      <c r="B151" s="128"/>
      <c r="C151" s="10"/>
      <c r="D151" s="10"/>
      <c r="E151" s="129"/>
      <c r="F151" s="10"/>
      <c r="G151" s="10"/>
      <c r="H151" s="10"/>
      <c r="I151" s="10"/>
      <c r="J151" s="10"/>
      <c r="K151" s="129"/>
      <c r="L151" s="130"/>
      <c r="M151" s="144"/>
      <c r="N151" s="145"/>
      <c r="O151" s="144"/>
      <c r="P151" s="145"/>
      <c r="Q151" s="144"/>
      <c r="R151" s="145"/>
      <c r="S151" s="132"/>
      <c r="T151" s="133"/>
      <c r="U151" s="121"/>
    </row>
    <row r="152" spans="2:21" ht="21.95" customHeight="1">
      <c r="B152" s="134"/>
      <c r="C152" s="136"/>
      <c r="D152" s="136"/>
      <c r="E152" s="137"/>
      <c r="F152" s="136"/>
      <c r="G152" s="136"/>
      <c r="H152" s="136"/>
      <c r="I152" s="136"/>
      <c r="J152" s="136"/>
      <c r="K152" s="138"/>
      <c r="L152" s="138"/>
      <c r="M152" s="139"/>
      <c r="N152" s="140"/>
      <c r="O152" s="139"/>
      <c r="P152" s="140"/>
      <c r="Q152" s="141"/>
      <c r="R152" s="140"/>
      <c r="S152" s="142"/>
      <c r="T152" s="143"/>
      <c r="U152" s="121"/>
    </row>
    <row r="153" spans="2:21" ht="21.95" customHeight="1">
      <c r="B153" s="128"/>
      <c r="C153" s="10"/>
      <c r="D153" s="10"/>
      <c r="E153" s="129"/>
      <c r="F153" s="10"/>
      <c r="G153" s="10"/>
      <c r="H153" s="10"/>
      <c r="I153" s="10"/>
      <c r="J153" s="10"/>
      <c r="K153" s="129"/>
      <c r="L153" s="130"/>
      <c r="M153" s="144"/>
      <c r="N153" s="145"/>
      <c r="O153" s="144"/>
      <c r="P153" s="145"/>
      <c r="Q153" s="144"/>
      <c r="R153" s="145"/>
      <c r="S153" s="146"/>
      <c r="T153" s="133"/>
      <c r="U153" s="121"/>
    </row>
    <row r="154" spans="2:21" ht="21.95" customHeight="1">
      <c r="B154" s="134"/>
      <c r="C154" s="136"/>
      <c r="D154" s="136"/>
      <c r="E154" s="137"/>
      <c r="F154" s="136"/>
      <c r="G154" s="136"/>
      <c r="H154" s="136"/>
      <c r="I154" s="136"/>
      <c r="J154" s="136"/>
      <c r="K154" s="137"/>
      <c r="L154" s="138"/>
      <c r="M154" s="139"/>
      <c r="N154" s="140"/>
      <c r="O154" s="139"/>
      <c r="P154" s="140"/>
      <c r="Q154" s="141"/>
      <c r="R154" s="140"/>
      <c r="S154" s="142"/>
      <c r="T154" s="143"/>
      <c r="U154" s="121"/>
    </row>
    <row r="155" spans="2:21" ht="21.95" customHeight="1">
      <c r="B155" s="128"/>
      <c r="C155" s="10"/>
      <c r="D155" s="10"/>
      <c r="E155" s="129"/>
      <c r="F155" s="10"/>
      <c r="G155" s="10"/>
      <c r="H155" s="10"/>
      <c r="I155" s="10"/>
      <c r="J155" s="10"/>
      <c r="K155" s="129"/>
      <c r="L155" s="130"/>
      <c r="M155" s="144"/>
      <c r="N155" s="145"/>
      <c r="O155" s="144"/>
      <c r="P155" s="145"/>
      <c r="Q155" s="144"/>
      <c r="R155" s="145"/>
      <c r="S155" s="146"/>
      <c r="T155" s="133"/>
      <c r="U155" s="121"/>
    </row>
    <row r="156" spans="2:21" ht="21.95" customHeight="1">
      <c r="B156" s="134"/>
      <c r="C156" s="136"/>
      <c r="D156" s="136"/>
      <c r="E156" s="137"/>
      <c r="F156" s="136"/>
      <c r="G156" s="136"/>
      <c r="H156" s="136"/>
      <c r="I156" s="136"/>
      <c r="J156" s="136"/>
      <c r="K156" s="137"/>
      <c r="L156" s="138"/>
      <c r="M156" s="139"/>
      <c r="N156" s="140"/>
      <c r="O156" s="139"/>
      <c r="P156" s="140"/>
      <c r="Q156" s="141"/>
      <c r="R156" s="140"/>
      <c r="S156" s="142"/>
      <c r="T156" s="143"/>
      <c r="U156" s="121"/>
    </row>
    <row r="157" spans="2:21" ht="21.95" customHeight="1">
      <c r="B157" s="128"/>
      <c r="C157" s="10"/>
      <c r="D157" s="10"/>
      <c r="E157" s="129"/>
      <c r="F157" s="10"/>
      <c r="G157" s="10"/>
      <c r="H157" s="10"/>
      <c r="I157" s="10"/>
      <c r="J157" s="10"/>
      <c r="K157" s="129"/>
      <c r="L157" s="130"/>
      <c r="M157" s="144"/>
      <c r="N157" s="145"/>
      <c r="O157" s="144"/>
      <c r="P157" s="145"/>
      <c r="Q157" s="144"/>
      <c r="R157" s="145"/>
      <c r="S157" s="147"/>
      <c r="T157" s="133"/>
      <c r="U157" s="121"/>
    </row>
    <row r="158" spans="2:21" ht="21.95" customHeight="1">
      <c r="B158" s="134"/>
      <c r="C158" s="136"/>
      <c r="D158" s="136"/>
      <c r="E158" s="137"/>
      <c r="F158" s="136"/>
      <c r="G158" s="136"/>
      <c r="H158" s="136"/>
      <c r="I158" s="136"/>
      <c r="J158" s="136"/>
      <c r="K158" s="137"/>
      <c r="L158" s="138"/>
      <c r="M158" s="139"/>
      <c r="N158" s="140"/>
      <c r="O158" s="139"/>
      <c r="P158" s="140"/>
      <c r="Q158" s="141"/>
      <c r="R158" s="140"/>
      <c r="S158" s="142"/>
      <c r="T158" s="143"/>
      <c r="U158" s="121"/>
    </row>
    <row r="159" spans="2:21" ht="21.95" customHeight="1">
      <c r="B159" s="128"/>
      <c r="C159" s="10"/>
      <c r="D159" s="10"/>
      <c r="E159" s="129"/>
      <c r="F159" s="10"/>
      <c r="G159" s="10"/>
      <c r="H159" s="10"/>
      <c r="I159" s="10"/>
      <c r="J159" s="10"/>
      <c r="K159" s="129"/>
      <c r="L159" s="130"/>
      <c r="M159" s="144"/>
      <c r="N159" s="145"/>
      <c r="O159" s="144"/>
      <c r="P159" s="145"/>
      <c r="Q159" s="144"/>
      <c r="R159" s="145"/>
      <c r="S159" s="146"/>
      <c r="T159" s="133"/>
      <c r="U159" s="121"/>
    </row>
    <row r="160" spans="2:21" ht="21.75" customHeight="1">
      <c r="B160" s="134"/>
      <c r="C160" s="136"/>
      <c r="D160" s="136"/>
      <c r="E160" s="137"/>
      <c r="F160" s="136"/>
      <c r="G160" s="136"/>
      <c r="H160" s="136"/>
      <c r="I160" s="136"/>
      <c r="J160" s="136"/>
      <c r="K160" s="137"/>
      <c r="L160" s="138"/>
      <c r="M160" s="139"/>
      <c r="N160" s="140"/>
      <c r="O160" s="139"/>
      <c r="P160" s="140"/>
      <c r="Q160" s="141"/>
      <c r="R160" s="140"/>
      <c r="S160" s="142"/>
      <c r="T160" s="143"/>
      <c r="U160" s="121"/>
    </row>
    <row r="161" spans="2:21" ht="23.25" customHeight="1">
      <c r="B161" s="128"/>
      <c r="C161" s="10"/>
      <c r="D161" s="10"/>
      <c r="E161" s="129"/>
      <c r="F161" s="10"/>
      <c r="G161" s="10"/>
      <c r="H161" s="10"/>
      <c r="I161" s="10"/>
      <c r="J161" s="10"/>
      <c r="K161" s="129"/>
      <c r="L161" s="130"/>
      <c r="M161" s="144"/>
      <c r="N161" s="145"/>
      <c r="O161" s="144"/>
      <c r="P161" s="145"/>
      <c r="Q161" s="144"/>
      <c r="R161" s="145"/>
      <c r="S161" s="147"/>
      <c r="T161" s="133"/>
      <c r="U161" s="121"/>
    </row>
    <row r="162" spans="2:21" ht="21.95" customHeight="1">
      <c r="B162" s="134"/>
      <c r="C162" s="136"/>
      <c r="D162" s="136"/>
      <c r="E162" s="137"/>
      <c r="F162" s="136"/>
      <c r="G162" s="136"/>
      <c r="H162" s="136"/>
      <c r="I162" s="136"/>
      <c r="J162" s="136"/>
      <c r="K162" s="137"/>
      <c r="L162" s="138"/>
      <c r="M162" s="139"/>
      <c r="N162" s="140"/>
      <c r="O162" s="139"/>
      <c r="P162" s="140"/>
      <c r="Q162" s="141"/>
      <c r="R162" s="140"/>
      <c r="S162" s="142"/>
      <c r="T162" s="143"/>
      <c r="U162" s="121"/>
    </row>
    <row r="163" spans="2:21" ht="21.95" customHeight="1">
      <c r="B163" s="128"/>
      <c r="C163" s="10"/>
      <c r="D163" s="10"/>
      <c r="E163" s="129"/>
      <c r="F163" s="10"/>
      <c r="G163" s="10"/>
      <c r="H163" s="10"/>
      <c r="I163" s="10"/>
      <c r="J163" s="10"/>
      <c r="K163" s="129"/>
      <c r="L163" s="130"/>
      <c r="M163" s="145"/>
      <c r="N163" s="145"/>
      <c r="O163" s="145"/>
      <c r="P163" s="145"/>
      <c r="Q163" s="144"/>
      <c r="R163" s="145"/>
      <c r="S163" s="146"/>
      <c r="T163" s="148"/>
      <c r="U163" s="121"/>
    </row>
    <row r="164" spans="2:21" ht="21.95" customHeight="1">
      <c r="B164" s="134"/>
      <c r="C164" s="136"/>
      <c r="D164" s="136"/>
      <c r="E164" s="137"/>
      <c r="F164" s="136"/>
      <c r="G164" s="136"/>
      <c r="H164" s="136"/>
      <c r="I164" s="136"/>
      <c r="J164" s="136"/>
      <c r="K164" s="137"/>
      <c r="L164" s="138"/>
      <c r="M164" s="137"/>
      <c r="N164" s="140"/>
      <c r="O164" s="137"/>
      <c r="P164" s="140"/>
      <c r="Q164" s="149"/>
      <c r="R164" s="140"/>
      <c r="S164" s="142"/>
      <c r="T164" s="150"/>
      <c r="U164" s="121"/>
    </row>
    <row r="165" spans="2:21" ht="21.95" customHeight="1">
      <c r="B165" s="128"/>
      <c r="C165" s="10"/>
      <c r="D165" s="10"/>
      <c r="E165" s="129"/>
      <c r="F165" s="10"/>
      <c r="G165" s="10"/>
      <c r="H165" s="10"/>
      <c r="I165" s="10"/>
      <c r="J165" s="10"/>
      <c r="K165" s="129"/>
      <c r="L165" s="130"/>
      <c r="M165" s="145"/>
      <c r="N165" s="145"/>
      <c r="O165" s="145"/>
      <c r="P165" s="145"/>
      <c r="Q165" s="145"/>
      <c r="R165" s="145"/>
      <c r="S165" s="147"/>
      <c r="T165" s="148"/>
      <c r="U165" s="121"/>
    </row>
    <row r="166" spans="2:21" ht="21.95" customHeight="1">
      <c r="B166" s="134"/>
      <c r="C166" s="136"/>
      <c r="D166" s="136"/>
      <c r="E166" s="137"/>
      <c r="F166" s="136"/>
      <c r="G166" s="136"/>
      <c r="H166" s="136"/>
      <c r="I166" s="136"/>
      <c r="J166" s="136"/>
      <c r="K166" s="137"/>
      <c r="L166" s="138"/>
      <c r="M166" s="137"/>
      <c r="N166" s="140"/>
      <c r="O166" s="137"/>
      <c r="P166" s="140"/>
      <c r="Q166" s="149"/>
      <c r="R166" s="140"/>
      <c r="S166" s="142"/>
      <c r="T166" s="150"/>
      <c r="U166" s="121"/>
    </row>
    <row r="167" spans="2:21" ht="21.95" customHeight="1">
      <c r="B167" s="128"/>
      <c r="C167" s="10"/>
      <c r="D167" s="10"/>
      <c r="E167" s="129"/>
      <c r="F167" s="10"/>
      <c r="G167" s="10"/>
      <c r="H167" s="10"/>
      <c r="I167" s="10"/>
      <c r="J167" s="10"/>
      <c r="K167" s="129"/>
      <c r="L167" s="130"/>
      <c r="M167" s="145"/>
      <c r="N167" s="145"/>
      <c r="O167" s="145"/>
      <c r="P167" s="145"/>
      <c r="Q167" s="145"/>
      <c r="R167" s="145"/>
      <c r="S167" s="147"/>
      <c r="T167" s="148"/>
      <c r="U167" s="121"/>
    </row>
    <row r="168" spans="2:21" ht="21.95" customHeight="1">
      <c r="B168" s="134"/>
      <c r="C168" s="136"/>
      <c r="D168" s="136"/>
      <c r="E168" s="137"/>
      <c r="F168" s="136"/>
      <c r="G168" s="136"/>
      <c r="H168" s="136"/>
      <c r="I168" s="136"/>
      <c r="J168" s="136"/>
      <c r="K168" s="137"/>
      <c r="L168" s="138"/>
      <c r="M168" s="149"/>
      <c r="N168" s="149"/>
      <c r="O168" s="149"/>
      <c r="P168" s="149"/>
      <c r="Q168" s="149"/>
      <c r="R168" s="149"/>
      <c r="S168" s="142"/>
      <c r="T168" s="150"/>
      <c r="U168" s="121"/>
    </row>
    <row r="169" spans="2:21" ht="21.95" customHeight="1">
      <c r="B169" s="128"/>
      <c r="C169" s="10"/>
      <c r="D169" s="10"/>
      <c r="E169" s="129"/>
      <c r="F169" s="10"/>
      <c r="G169" s="10"/>
      <c r="H169" s="10"/>
      <c r="I169" s="10"/>
      <c r="J169" s="10"/>
      <c r="K169" s="129"/>
      <c r="L169" s="130"/>
      <c r="M169" s="145"/>
      <c r="N169" s="145"/>
      <c r="O169" s="145"/>
      <c r="P169" s="145"/>
      <c r="Q169" s="145"/>
      <c r="R169" s="145"/>
      <c r="S169" s="147"/>
      <c r="T169" s="148"/>
      <c r="U169" s="121"/>
    </row>
    <row r="170" spans="2:21" ht="21.95" customHeight="1">
      <c r="B170" s="134"/>
      <c r="C170" s="136"/>
      <c r="D170" s="136"/>
      <c r="E170" s="137"/>
      <c r="F170" s="136"/>
      <c r="G170" s="136"/>
      <c r="H170" s="136"/>
      <c r="I170" s="136"/>
      <c r="J170" s="136"/>
      <c r="K170" s="137"/>
      <c r="L170" s="138"/>
      <c r="M170" s="149"/>
      <c r="N170" s="149"/>
      <c r="O170" s="149"/>
      <c r="P170" s="149"/>
      <c r="Q170" s="149"/>
      <c r="R170" s="149"/>
      <c r="S170" s="142"/>
      <c r="T170" s="150"/>
      <c r="U170" s="121"/>
    </row>
    <row r="171" spans="2:21" ht="21.95" customHeight="1">
      <c r="B171" s="128"/>
      <c r="C171" s="10"/>
      <c r="D171" s="10"/>
      <c r="E171" s="129"/>
      <c r="F171" s="10"/>
      <c r="G171" s="10"/>
      <c r="H171" s="10"/>
      <c r="I171" s="10"/>
      <c r="J171" s="10"/>
      <c r="K171" s="129"/>
      <c r="L171" s="130"/>
      <c r="M171" s="145"/>
      <c r="N171" s="145"/>
      <c r="O171" s="145"/>
      <c r="P171" s="145"/>
      <c r="Q171" s="145"/>
      <c r="R171" s="145"/>
      <c r="S171" s="147"/>
      <c r="T171" s="148"/>
      <c r="U171" s="121"/>
    </row>
    <row r="172" spans="2:21" ht="21.95" customHeight="1" thickBot="1">
      <c r="B172" s="151"/>
      <c r="C172" s="152"/>
      <c r="D172" s="152"/>
      <c r="E172" s="153"/>
      <c r="F172" s="152"/>
      <c r="G172" s="152"/>
      <c r="H172" s="152"/>
      <c r="I172" s="152"/>
      <c r="J172" s="152"/>
      <c r="K172" s="153"/>
      <c r="L172" s="154"/>
      <c r="M172" s="155"/>
      <c r="N172" s="155"/>
      <c r="O172" s="155"/>
      <c r="P172" s="155"/>
      <c r="Q172" s="155"/>
      <c r="R172" s="155"/>
      <c r="S172" s="156"/>
      <c r="T172" s="157"/>
      <c r="U172" s="121"/>
    </row>
    <row r="173" spans="2:21" ht="19.899999999999999" customHeight="1">
      <c r="B173" s="128"/>
      <c r="C173" s="10"/>
      <c r="D173" s="10"/>
      <c r="E173" s="129"/>
      <c r="F173" s="10"/>
      <c r="G173" s="10"/>
      <c r="H173" s="10"/>
      <c r="I173" s="10"/>
      <c r="J173" s="10"/>
      <c r="K173" s="129"/>
      <c r="L173" s="130"/>
      <c r="M173" s="145"/>
      <c r="N173" s="145"/>
      <c r="O173" s="145"/>
      <c r="P173" s="145"/>
      <c r="Q173" s="145"/>
      <c r="R173" s="145"/>
      <c r="S173" s="146"/>
      <c r="T173" s="148"/>
      <c r="U173" s="121"/>
    </row>
    <row r="174" spans="2:21" ht="19.899999999999999" customHeight="1">
      <c r="B174" s="478" t="s">
        <v>3</v>
      </c>
      <c r="C174" s="479"/>
      <c r="D174" s="480"/>
      <c r="E174" s="129"/>
      <c r="F174" s="10"/>
      <c r="G174" s="10"/>
      <c r="H174" s="10"/>
      <c r="I174" s="10"/>
      <c r="J174" s="10"/>
      <c r="K174" s="129"/>
      <c r="L174" s="130"/>
      <c r="M174" s="145">
        <f t="shared" ref="M174:R174" si="1">SUM(M139:M172)</f>
        <v>29280</v>
      </c>
      <c r="N174" s="145">
        <f t="shared" si="1"/>
        <v>29280</v>
      </c>
      <c r="O174" s="145">
        <f t="shared" si="1"/>
        <v>30800</v>
      </c>
      <c r="P174" s="145">
        <f t="shared" si="1"/>
        <v>30800</v>
      </c>
      <c r="Q174" s="145">
        <f t="shared" si="1"/>
        <v>30200</v>
      </c>
      <c r="R174" s="145">
        <f t="shared" si="1"/>
        <v>30200</v>
      </c>
      <c r="S174" s="145"/>
      <c r="T174" s="158"/>
      <c r="U174" s="121"/>
    </row>
    <row r="175" spans="2:21" ht="19.899999999999999" customHeight="1" thickBot="1">
      <c r="B175" s="151"/>
      <c r="C175" s="152"/>
      <c r="D175" s="152"/>
      <c r="E175" s="153"/>
      <c r="F175" s="152"/>
      <c r="G175" s="152"/>
      <c r="H175" s="152"/>
      <c r="I175" s="152"/>
      <c r="J175" s="152"/>
      <c r="K175" s="153"/>
      <c r="L175" s="154"/>
      <c r="M175" s="155"/>
      <c r="N175" s="155"/>
      <c r="O175" s="155"/>
      <c r="P175" s="155"/>
      <c r="Q175" s="155"/>
      <c r="R175" s="155"/>
      <c r="S175" s="159"/>
      <c r="T175" s="157"/>
      <c r="U175" s="121"/>
    </row>
    <row r="177" spans="1:21">
      <c r="B177" s="28" t="e">
        <f>B133</f>
        <v>#REF!</v>
      </c>
      <c r="T177" s="46"/>
    </row>
    <row r="178" spans="1:21" ht="42">
      <c r="A178" s="109"/>
      <c r="M178" s="110" t="s">
        <v>17</v>
      </c>
    </row>
    <row r="179" spans="1:21" ht="21.75" thickBot="1">
      <c r="B179" s="111"/>
      <c r="C179" s="112"/>
      <c r="D179" s="112"/>
      <c r="E179" s="112"/>
      <c r="F179" s="112"/>
      <c r="G179" s="112"/>
      <c r="H179" s="112"/>
      <c r="I179" s="112"/>
      <c r="J179" s="112"/>
      <c r="K179" s="112"/>
      <c r="L179" s="113"/>
      <c r="M179" s="112"/>
      <c r="N179" s="112"/>
      <c r="O179" s="112"/>
      <c r="P179" s="112"/>
      <c r="Q179" s="112"/>
      <c r="R179" s="112"/>
      <c r="S179" s="114"/>
      <c r="T179" s="115"/>
    </row>
    <row r="180" spans="1:21" ht="19.899999999999999" customHeight="1">
      <c r="B180" s="116"/>
      <c r="C180" s="117"/>
      <c r="D180" s="117"/>
      <c r="E180" s="118"/>
      <c r="F180" s="117"/>
      <c r="G180" s="117"/>
      <c r="H180" s="117"/>
      <c r="I180" s="117"/>
      <c r="J180" s="117"/>
      <c r="K180" s="118"/>
      <c r="L180" s="119"/>
      <c r="M180" s="481" t="s">
        <v>18</v>
      </c>
      <c r="N180" s="482"/>
      <c r="O180" s="481" t="s">
        <v>18</v>
      </c>
      <c r="P180" s="482"/>
      <c r="Q180" s="481" t="s">
        <v>18</v>
      </c>
      <c r="R180" s="482"/>
      <c r="S180" s="119" t="s">
        <v>19</v>
      </c>
      <c r="T180" s="120"/>
      <c r="U180" s="121"/>
    </row>
    <row r="181" spans="1:21" ht="19.899999999999999" customHeight="1">
      <c r="B181" s="483" t="s">
        <v>20</v>
      </c>
      <c r="C181" s="484"/>
      <c r="D181" s="485"/>
      <c r="E181" s="486" t="s">
        <v>21</v>
      </c>
      <c r="F181" s="484"/>
      <c r="G181" s="484"/>
      <c r="H181" s="484"/>
      <c r="I181" s="484"/>
      <c r="J181" s="485"/>
      <c r="K181" s="122" t="s">
        <v>22</v>
      </c>
      <c r="L181" s="122" t="s">
        <v>5</v>
      </c>
      <c r="M181" s="487" t="s">
        <v>482</v>
      </c>
      <c r="N181" s="488"/>
      <c r="O181" s="487" t="s">
        <v>498</v>
      </c>
      <c r="P181" s="488"/>
      <c r="Q181" s="487" t="s">
        <v>508</v>
      </c>
      <c r="R181" s="488"/>
      <c r="S181" s="122" t="s">
        <v>23</v>
      </c>
      <c r="T181" s="123" t="s">
        <v>24</v>
      </c>
      <c r="U181" s="121"/>
    </row>
    <row r="182" spans="1:21" ht="19.899999999999999" customHeight="1" thickBot="1">
      <c r="B182" s="124"/>
      <c r="C182" s="114"/>
      <c r="D182" s="114"/>
      <c r="E182" s="125"/>
      <c r="F182" s="114"/>
      <c r="G182" s="114"/>
      <c r="H182" s="114"/>
      <c r="I182" s="114"/>
      <c r="J182" s="114"/>
      <c r="K182" s="125"/>
      <c r="L182" s="126"/>
      <c r="M182" s="126" t="s">
        <v>25</v>
      </c>
      <c r="N182" s="126" t="s">
        <v>26</v>
      </c>
      <c r="O182" s="126" t="s">
        <v>25</v>
      </c>
      <c r="P182" s="126" t="s">
        <v>26</v>
      </c>
      <c r="Q182" s="126" t="s">
        <v>25</v>
      </c>
      <c r="R182" s="126" t="s">
        <v>26</v>
      </c>
      <c r="S182" s="126"/>
      <c r="T182" s="127"/>
      <c r="U182" s="121"/>
    </row>
    <row r="183" spans="1:21" ht="21.95" customHeight="1">
      <c r="B183" s="128"/>
      <c r="C183" s="10"/>
      <c r="D183" s="10"/>
      <c r="E183" s="129"/>
      <c r="F183" s="10" t="s">
        <v>59</v>
      </c>
      <c r="G183" s="10"/>
      <c r="H183" s="10"/>
      <c r="I183" s="10"/>
      <c r="J183" s="10"/>
      <c r="K183" s="129"/>
      <c r="L183" s="130"/>
      <c r="M183" s="131"/>
      <c r="N183" s="129"/>
      <c r="O183" s="131"/>
      <c r="P183" s="129"/>
      <c r="Q183" s="131"/>
      <c r="R183" s="129"/>
      <c r="S183" s="132"/>
      <c r="T183" s="133"/>
      <c r="U183" s="121"/>
    </row>
    <row r="184" spans="1:21" ht="21.95" customHeight="1">
      <c r="B184" s="134"/>
      <c r="C184" s="135" t="s">
        <v>58</v>
      </c>
      <c r="D184" s="136"/>
      <c r="E184" s="137"/>
      <c r="F184" s="135" t="s">
        <v>60</v>
      </c>
      <c r="G184" s="136"/>
      <c r="H184" s="136"/>
      <c r="I184" s="136"/>
      <c r="J184" s="136"/>
      <c r="K184" s="138">
        <v>1</v>
      </c>
      <c r="L184" s="138" t="s">
        <v>0</v>
      </c>
      <c r="M184" s="139">
        <v>3400</v>
      </c>
      <c r="N184" s="140">
        <f>SUM(K184*M184)</f>
        <v>3400</v>
      </c>
      <c r="O184" s="139">
        <v>3250</v>
      </c>
      <c r="P184" s="140">
        <f>SUM(K184*O184)</f>
        <v>3250</v>
      </c>
      <c r="Q184" s="141">
        <v>3700</v>
      </c>
      <c r="R184" s="140">
        <f>SUM(K184*Q184)</f>
        <v>3700</v>
      </c>
      <c r="S184" s="142">
        <f>O184</f>
        <v>3250</v>
      </c>
      <c r="T184" s="143" t="str">
        <f>O181</f>
        <v>エスケ－化研(株)</v>
      </c>
      <c r="U184" s="121"/>
    </row>
    <row r="185" spans="1:21" ht="21.95" customHeight="1">
      <c r="B185" s="128"/>
      <c r="C185" s="10"/>
      <c r="D185" s="10"/>
      <c r="E185" s="129"/>
      <c r="F185" s="10" t="s">
        <v>59</v>
      </c>
      <c r="G185" s="10"/>
      <c r="H185" s="10"/>
      <c r="I185" s="10"/>
      <c r="J185" s="10"/>
      <c r="K185" s="129"/>
      <c r="L185" s="130"/>
      <c r="M185" s="131"/>
      <c r="N185" s="129"/>
      <c r="O185" s="131"/>
      <c r="P185" s="129"/>
      <c r="Q185" s="131"/>
      <c r="R185" s="129"/>
      <c r="S185" s="132"/>
      <c r="T185" s="133"/>
      <c r="U185" s="121"/>
    </row>
    <row r="186" spans="1:21" ht="21.95" customHeight="1">
      <c r="B186" s="134"/>
      <c r="C186" s="135" t="s">
        <v>99</v>
      </c>
      <c r="D186" s="136"/>
      <c r="E186" s="137"/>
      <c r="F186" s="135" t="s">
        <v>60</v>
      </c>
      <c r="G186" s="136"/>
      <c r="H186" s="136"/>
      <c r="I186" s="136"/>
      <c r="J186" s="136"/>
      <c r="K186" s="138">
        <v>1</v>
      </c>
      <c r="L186" s="138" t="s">
        <v>53</v>
      </c>
      <c r="M186" s="139">
        <v>3200</v>
      </c>
      <c r="N186" s="140">
        <f>SUM(K186*M186)</f>
        <v>3200</v>
      </c>
      <c r="O186" s="139">
        <v>2950</v>
      </c>
      <c r="P186" s="140">
        <f>SUM(K186*O186)</f>
        <v>2950</v>
      </c>
      <c r="Q186" s="141">
        <v>3400</v>
      </c>
      <c r="R186" s="140">
        <f>SUM(K186*Q186)</f>
        <v>3400</v>
      </c>
      <c r="S186" s="142">
        <f>O186</f>
        <v>2950</v>
      </c>
      <c r="T186" s="143" t="str">
        <f>T184</f>
        <v>エスケ－化研(株)</v>
      </c>
      <c r="U186" s="121"/>
    </row>
    <row r="187" spans="1:21" ht="21.95" customHeight="1">
      <c r="B187" s="128"/>
      <c r="C187" s="10"/>
      <c r="D187" s="10"/>
      <c r="E187" s="129"/>
      <c r="F187" s="10" t="s">
        <v>62</v>
      </c>
      <c r="G187" s="10"/>
      <c r="H187" s="10"/>
      <c r="I187" s="10"/>
      <c r="J187" s="10"/>
      <c r="K187" s="129"/>
      <c r="L187" s="130"/>
      <c r="M187" s="131"/>
      <c r="N187" s="129"/>
      <c r="O187" s="131"/>
      <c r="P187" s="129"/>
      <c r="Q187" s="131"/>
      <c r="R187" s="129"/>
      <c r="S187" s="132"/>
      <c r="T187" s="133"/>
      <c r="U187" s="121"/>
    </row>
    <row r="188" spans="1:21" ht="21.95" customHeight="1">
      <c r="B188" s="134"/>
      <c r="C188" s="135" t="s">
        <v>61</v>
      </c>
      <c r="D188" s="136"/>
      <c r="E188" s="137"/>
      <c r="F188" s="135" t="s">
        <v>60</v>
      </c>
      <c r="G188" s="136"/>
      <c r="H188" s="136"/>
      <c r="I188" s="136"/>
      <c r="J188" s="136"/>
      <c r="K188" s="138">
        <v>1</v>
      </c>
      <c r="L188" s="138" t="s">
        <v>53</v>
      </c>
      <c r="M188" s="139">
        <v>2500</v>
      </c>
      <c r="N188" s="140">
        <f>SUM(K188*M188)</f>
        <v>2500</v>
      </c>
      <c r="O188" s="139">
        <v>2100</v>
      </c>
      <c r="P188" s="140">
        <f>SUM(K188*O188)</f>
        <v>2100</v>
      </c>
      <c r="Q188" s="141">
        <v>3300</v>
      </c>
      <c r="R188" s="140">
        <f>SUM(K188*Q188)</f>
        <v>3300</v>
      </c>
      <c r="S188" s="142">
        <f>O188</f>
        <v>2100</v>
      </c>
      <c r="T188" s="143" t="str">
        <f>T186</f>
        <v>エスケ－化研(株)</v>
      </c>
      <c r="U188" s="121"/>
    </row>
    <row r="189" spans="1:21" ht="21.95" customHeight="1">
      <c r="B189" s="128"/>
      <c r="C189" s="10"/>
      <c r="D189" s="10"/>
      <c r="E189" s="129"/>
      <c r="F189" s="10" t="s">
        <v>63</v>
      </c>
      <c r="G189" s="10"/>
      <c r="H189" s="10"/>
      <c r="I189" s="10"/>
      <c r="J189" s="10"/>
      <c r="K189" s="129"/>
      <c r="L189" s="130"/>
      <c r="M189" s="131"/>
      <c r="N189" s="129"/>
      <c r="O189" s="131"/>
      <c r="P189" s="129"/>
      <c r="Q189" s="131"/>
      <c r="R189" s="129"/>
      <c r="S189" s="132"/>
      <c r="T189" s="133"/>
      <c r="U189" s="121"/>
    </row>
    <row r="190" spans="1:21" ht="21.95" customHeight="1">
      <c r="B190" s="134"/>
      <c r="C190" s="135" t="s">
        <v>61</v>
      </c>
      <c r="D190" s="136"/>
      <c r="E190" s="137"/>
      <c r="F190" s="135" t="s">
        <v>60</v>
      </c>
      <c r="G190" s="136"/>
      <c r="H190" s="136"/>
      <c r="I190" s="136"/>
      <c r="J190" s="136"/>
      <c r="K190" s="138">
        <v>1</v>
      </c>
      <c r="L190" s="138" t="s">
        <v>53</v>
      </c>
      <c r="M190" s="139">
        <v>2100</v>
      </c>
      <c r="N190" s="140">
        <f>SUM(K190*M190)</f>
        <v>2100</v>
      </c>
      <c r="O190" s="139">
        <v>2100</v>
      </c>
      <c r="P190" s="140">
        <f>SUM(K190*O190)</f>
        <v>2100</v>
      </c>
      <c r="Q190" s="141">
        <v>3000</v>
      </c>
      <c r="R190" s="140">
        <f>SUM(K190*Q190)</f>
        <v>3000</v>
      </c>
      <c r="S190" s="142">
        <f>O190</f>
        <v>2100</v>
      </c>
      <c r="T190" s="143" t="str">
        <f>T188</f>
        <v>エスケ－化研(株)</v>
      </c>
      <c r="U190" s="121"/>
    </row>
    <row r="191" spans="1:21" ht="21.95" customHeight="1">
      <c r="B191" s="128"/>
      <c r="C191" s="10"/>
      <c r="D191" s="10"/>
      <c r="E191" s="129"/>
      <c r="F191" s="10" t="s">
        <v>64</v>
      </c>
      <c r="G191" s="10"/>
      <c r="H191" s="10"/>
      <c r="I191" s="10"/>
      <c r="J191" s="10"/>
      <c r="K191" s="129"/>
      <c r="L191" s="130"/>
      <c r="M191" s="131"/>
      <c r="N191" s="129"/>
      <c r="O191" s="131"/>
      <c r="P191" s="129"/>
      <c r="Q191" s="131"/>
      <c r="R191" s="129"/>
      <c r="S191" s="132"/>
      <c r="T191" s="133"/>
      <c r="U191" s="121"/>
    </row>
    <row r="192" spans="1:21" ht="21.95" customHeight="1">
      <c r="B192" s="134"/>
      <c r="C192" s="135" t="s">
        <v>61</v>
      </c>
      <c r="D192" s="136"/>
      <c r="E192" s="137"/>
      <c r="F192" s="135" t="s">
        <v>60</v>
      </c>
      <c r="G192" s="136"/>
      <c r="H192" s="136"/>
      <c r="I192" s="136"/>
      <c r="J192" s="136"/>
      <c r="K192" s="138">
        <v>1</v>
      </c>
      <c r="L192" s="138" t="s">
        <v>53</v>
      </c>
      <c r="M192" s="139">
        <v>2100</v>
      </c>
      <c r="N192" s="140">
        <f>SUM(K192*M192)</f>
        <v>2100</v>
      </c>
      <c r="O192" s="139">
        <v>2100</v>
      </c>
      <c r="P192" s="140">
        <f>SUM(K192*O192)</f>
        <v>2100</v>
      </c>
      <c r="Q192" s="141">
        <v>3000</v>
      </c>
      <c r="R192" s="140">
        <f>SUM(K192*Q192)</f>
        <v>3000</v>
      </c>
      <c r="S192" s="142">
        <f>O192</f>
        <v>2100</v>
      </c>
      <c r="T192" s="143" t="str">
        <f>T190</f>
        <v>エスケ－化研(株)</v>
      </c>
      <c r="U192" s="121"/>
    </row>
    <row r="193" spans="2:21" ht="21.95" customHeight="1">
      <c r="B193" s="128"/>
      <c r="C193" s="10"/>
      <c r="D193" s="10"/>
      <c r="E193" s="129"/>
      <c r="F193" s="10"/>
      <c r="G193" s="10"/>
      <c r="H193" s="10"/>
      <c r="I193" s="10"/>
      <c r="J193" s="10"/>
      <c r="K193" s="129"/>
      <c r="L193" s="130"/>
      <c r="M193" s="131"/>
      <c r="N193" s="129"/>
      <c r="O193" s="131"/>
      <c r="P193" s="129"/>
      <c r="Q193" s="131"/>
      <c r="R193" s="129"/>
      <c r="S193" s="132"/>
      <c r="T193" s="133"/>
      <c r="U193" s="121"/>
    </row>
    <row r="194" spans="2:21" ht="21.95" customHeight="1">
      <c r="B194" s="134"/>
      <c r="C194" s="135" t="s">
        <v>65</v>
      </c>
      <c r="D194" s="136"/>
      <c r="E194" s="137"/>
      <c r="F194" s="135"/>
      <c r="G194" s="136"/>
      <c r="H194" s="136"/>
      <c r="I194" s="136"/>
      <c r="J194" s="136"/>
      <c r="K194" s="138">
        <v>1</v>
      </c>
      <c r="L194" s="138" t="s">
        <v>53</v>
      </c>
      <c r="M194" s="139">
        <v>2700</v>
      </c>
      <c r="N194" s="140">
        <f>SUM(K194*M194)</f>
        <v>2700</v>
      </c>
      <c r="O194" s="139">
        <v>3700</v>
      </c>
      <c r="P194" s="140">
        <f>SUM(K194*O194)</f>
        <v>3700</v>
      </c>
      <c r="Q194" s="141">
        <v>2500</v>
      </c>
      <c r="R194" s="140">
        <f>SUM(K194*Q194)</f>
        <v>2500</v>
      </c>
      <c r="S194" s="142">
        <f>Q194</f>
        <v>2500</v>
      </c>
      <c r="T194" s="143" t="str">
        <f>Q181</f>
        <v>(有)吉永</v>
      </c>
      <c r="U194" s="121"/>
    </row>
    <row r="195" spans="2:21" ht="21.95" customHeight="1">
      <c r="B195" s="128"/>
      <c r="C195" s="10"/>
      <c r="D195" s="10"/>
      <c r="E195" s="129"/>
      <c r="F195" s="10"/>
      <c r="G195" s="10"/>
      <c r="H195" s="10"/>
      <c r="I195" s="10"/>
      <c r="J195" s="10"/>
      <c r="K195" s="129"/>
      <c r="L195" s="130"/>
      <c r="M195" s="131"/>
      <c r="N195" s="129"/>
      <c r="O195" s="131"/>
      <c r="P195" s="129"/>
      <c r="Q195" s="131"/>
      <c r="R195" s="129"/>
      <c r="S195" s="132"/>
      <c r="T195" s="133"/>
      <c r="U195" s="121"/>
    </row>
    <row r="196" spans="2:21" ht="21.95" customHeight="1">
      <c r="B196" s="134"/>
      <c r="C196" s="135" t="s">
        <v>66</v>
      </c>
      <c r="D196" s="136"/>
      <c r="E196" s="137"/>
      <c r="F196" s="135"/>
      <c r="G196" s="136"/>
      <c r="H196" s="136"/>
      <c r="I196" s="136"/>
      <c r="J196" s="136"/>
      <c r="K196" s="138">
        <v>1</v>
      </c>
      <c r="L196" s="138" t="s">
        <v>53</v>
      </c>
      <c r="M196" s="139">
        <v>1200</v>
      </c>
      <c r="N196" s="140">
        <f>SUM(K196*M196)</f>
        <v>1200</v>
      </c>
      <c r="O196" s="139">
        <v>1300</v>
      </c>
      <c r="P196" s="140">
        <f>SUM(K196*O196)</f>
        <v>1300</v>
      </c>
      <c r="Q196" s="141">
        <v>1200</v>
      </c>
      <c r="R196" s="140">
        <f>SUM(K196*Q196)</f>
        <v>1200</v>
      </c>
      <c r="S196" s="142">
        <f>M196</f>
        <v>1200</v>
      </c>
      <c r="T196" s="143" t="str">
        <f>M181</f>
        <v>川満美装</v>
      </c>
      <c r="U196" s="121"/>
    </row>
    <row r="197" spans="2:21" ht="21.95" customHeight="1">
      <c r="B197" s="128"/>
      <c r="C197" s="10"/>
      <c r="D197" s="10"/>
      <c r="E197" s="129"/>
      <c r="F197" s="10"/>
      <c r="G197" s="10"/>
      <c r="H197" s="10"/>
      <c r="I197" s="10"/>
      <c r="J197" s="10"/>
      <c r="K197" s="129"/>
      <c r="L197" s="130"/>
      <c r="M197" s="131"/>
      <c r="N197" s="129"/>
      <c r="O197" s="131"/>
      <c r="P197" s="129"/>
      <c r="Q197" s="131"/>
      <c r="R197" s="129"/>
      <c r="S197" s="132"/>
      <c r="T197" s="133"/>
      <c r="U197" s="121"/>
    </row>
    <row r="198" spans="2:21" ht="21.95" customHeight="1">
      <c r="B198" s="134"/>
      <c r="C198" s="136" t="s">
        <v>67</v>
      </c>
      <c r="D198" s="136"/>
      <c r="E198" s="137"/>
      <c r="F198" s="136" t="s">
        <v>68</v>
      </c>
      <c r="G198" s="136"/>
      <c r="H198" s="136"/>
      <c r="I198" s="136"/>
      <c r="J198" s="136"/>
      <c r="K198" s="138">
        <v>1</v>
      </c>
      <c r="L198" s="138" t="s">
        <v>53</v>
      </c>
      <c r="M198" s="139">
        <v>1500</v>
      </c>
      <c r="N198" s="140">
        <f>SUM(K198*M198)</f>
        <v>1500</v>
      </c>
      <c r="O198" s="139">
        <v>600</v>
      </c>
      <c r="P198" s="140">
        <f>SUM(K198*O198)</f>
        <v>600</v>
      </c>
      <c r="Q198" s="141">
        <v>500</v>
      </c>
      <c r="R198" s="140">
        <f>SUM(K198*Q198)</f>
        <v>500</v>
      </c>
      <c r="S198" s="142">
        <f>Q198</f>
        <v>500</v>
      </c>
      <c r="T198" s="143" t="str">
        <f>Q181</f>
        <v>(有)吉永</v>
      </c>
      <c r="U198" s="121"/>
    </row>
    <row r="199" spans="2:21" ht="21.95" customHeight="1">
      <c r="B199" s="128"/>
      <c r="C199" s="10"/>
      <c r="D199" s="10"/>
      <c r="E199" s="129"/>
      <c r="F199" s="10"/>
      <c r="G199" s="10"/>
      <c r="H199" s="10"/>
      <c r="I199" s="10"/>
      <c r="J199" s="10"/>
      <c r="K199" s="129"/>
      <c r="L199" s="130"/>
      <c r="M199" s="131"/>
      <c r="N199" s="129"/>
      <c r="O199" s="131"/>
      <c r="P199" s="129"/>
      <c r="Q199" s="131"/>
      <c r="R199" s="129"/>
      <c r="S199" s="132"/>
      <c r="T199" s="133"/>
      <c r="U199" s="121"/>
    </row>
    <row r="200" spans="2:21" ht="21.95" customHeight="1">
      <c r="B200" s="134"/>
      <c r="C200" s="136" t="s">
        <v>69</v>
      </c>
      <c r="D200" s="136"/>
      <c r="E200" s="137"/>
      <c r="F200" s="136"/>
      <c r="G200" s="136"/>
      <c r="H200" s="136"/>
      <c r="I200" s="136"/>
      <c r="J200" s="136"/>
      <c r="K200" s="138">
        <v>1</v>
      </c>
      <c r="L200" s="138" t="s">
        <v>53</v>
      </c>
      <c r="M200" s="139">
        <v>1600</v>
      </c>
      <c r="N200" s="140">
        <f>SUM(K200*M200)</f>
        <v>1600</v>
      </c>
      <c r="O200" s="139">
        <v>2500</v>
      </c>
      <c r="P200" s="140">
        <f>SUM(K200*O200)</f>
        <v>2500</v>
      </c>
      <c r="Q200" s="141">
        <v>1800</v>
      </c>
      <c r="R200" s="140">
        <f>SUM(K200*Q200)</f>
        <v>1800</v>
      </c>
      <c r="S200" s="142">
        <f>M200</f>
        <v>1600</v>
      </c>
      <c r="T200" s="143" t="str">
        <f>T196</f>
        <v>川満美装</v>
      </c>
      <c r="U200" s="121"/>
    </row>
    <row r="201" spans="2:21" ht="21.95" customHeight="1">
      <c r="B201" s="128"/>
      <c r="C201" s="10"/>
      <c r="D201" s="10"/>
      <c r="E201" s="129"/>
      <c r="F201" s="10"/>
      <c r="G201" s="10"/>
      <c r="H201" s="10"/>
      <c r="I201" s="10"/>
      <c r="J201" s="10"/>
      <c r="K201" s="129"/>
      <c r="L201" s="130"/>
      <c r="M201" s="144"/>
      <c r="N201" s="145"/>
      <c r="O201" s="144"/>
      <c r="P201" s="145"/>
      <c r="Q201" s="144"/>
      <c r="R201" s="145"/>
      <c r="S201" s="147"/>
      <c r="T201" s="133"/>
      <c r="U201" s="121"/>
    </row>
    <row r="202" spans="2:21" ht="21.95" customHeight="1">
      <c r="B202" s="134"/>
      <c r="C202" s="136"/>
      <c r="D202" s="136"/>
      <c r="E202" s="137"/>
      <c r="F202" s="136"/>
      <c r="G202" s="136"/>
      <c r="H202" s="136"/>
      <c r="I202" s="136"/>
      <c r="J202" s="136"/>
      <c r="K202" s="137"/>
      <c r="L202" s="138"/>
      <c r="M202" s="139"/>
      <c r="N202" s="140"/>
      <c r="O202" s="139"/>
      <c r="P202" s="140"/>
      <c r="Q202" s="141"/>
      <c r="R202" s="140"/>
      <c r="S202" s="142"/>
      <c r="T202" s="143"/>
      <c r="U202" s="121"/>
    </row>
    <row r="203" spans="2:21" ht="21.95" customHeight="1">
      <c r="B203" s="128"/>
      <c r="C203" s="10"/>
      <c r="D203" s="10"/>
      <c r="E203" s="129"/>
      <c r="F203" s="10"/>
      <c r="G203" s="10"/>
      <c r="H203" s="10"/>
      <c r="I203" s="10"/>
      <c r="J203" s="10"/>
      <c r="K203" s="129"/>
      <c r="L203" s="130"/>
      <c r="M203" s="144"/>
      <c r="N203" s="145"/>
      <c r="O203" s="144"/>
      <c r="P203" s="145"/>
      <c r="Q203" s="144"/>
      <c r="R203" s="145"/>
      <c r="S203" s="146"/>
      <c r="T203" s="133"/>
      <c r="U203" s="121"/>
    </row>
    <row r="204" spans="2:21" ht="21.75" customHeight="1">
      <c r="B204" s="134"/>
      <c r="C204" s="136"/>
      <c r="D204" s="136"/>
      <c r="E204" s="137"/>
      <c r="F204" s="136"/>
      <c r="G204" s="136"/>
      <c r="H204" s="136"/>
      <c r="I204" s="136"/>
      <c r="J204" s="136"/>
      <c r="K204" s="137"/>
      <c r="L204" s="138"/>
      <c r="M204" s="139"/>
      <c r="N204" s="140"/>
      <c r="O204" s="139"/>
      <c r="P204" s="140"/>
      <c r="Q204" s="141"/>
      <c r="R204" s="140"/>
      <c r="S204" s="142"/>
      <c r="T204" s="143"/>
      <c r="U204" s="121"/>
    </row>
    <row r="205" spans="2:21" ht="23.25" customHeight="1">
      <c r="B205" s="128"/>
      <c r="C205" s="10"/>
      <c r="D205" s="10"/>
      <c r="E205" s="129"/>
      <c r="F205" s="10"/>
      <c r="G205" s="10"/>
      <c r="H205" s="10"/>
      <c r="I205" s="10"/>
      <c r="J205" s="10"/>
      <c r="K205" s="129"/>
      <c r="L205" s="130"/>
      <c r="M205" s="144"/>
      <c r="N205" s="145"/>
      <c r="O205" s="144"/>
      <c r="P205" s="145"/>
      <c r="Q205" s="144"/>
      <c r="R205" s="145"/>
      <c r="S205" s="147"/>
      <c r="T205" s="133"/>
      <c r="U205" s="121"/>
    </row>
    <row r="206" spans="2:21" ht="21.95" customHeight="1">
      <c r="B206" s="134"/>
      <c r="C206" s="136"/>
      <c r="D206" s="136"/>
      <c r="E206" s="137"/>
      <c r="F206" s="136"/>
      <c r="G206" s="136"/>
      <c r="H206" s="136"/>
      <c r="I206" s="136"/>
      <c r="J206" s="136"/>
      <c r="K206" s="137"/>
      <c r="L206" s="138"/>
      <c r="M206" s="139"/>
      <c r="N206" s="140"/>
      <c r="O206" s="139"/>
      <c r="P206" s="140"/>
      <c r="Q206" s="141"/>
      <c r="R206" s="140"/>
      <c r="S206" s="142"/>
      <c r="T206" s="143"/>
      <c r="U206" s="121"/>
    </row>
    <row r="207" spans="2:21" ht="21.95" customHeight="1">
      <c r="B207" s="128"/>
      <c r="C207" s="10"/>
      <c r="D207" s="10"/>
      <c r="E207" s="129"/>
      <c r="F207" s="10"/>
      <c r="G207" s="10"/>
      <c r="H207" s="10"/>
      <c r="I207" s="10"/>
      <c r="J207" s="10"/>
      <c r="K207" s="129"/>
      <c r="L207" s="130"/>
      <c r="M207" s="145"/>
      <c r="N207" s="145"/>
      <c r="O207" s="145"/>
      <c r="P207" s="145"/>
      <c r="Q207" s="144"/>
      <c r="R207" s="145"/>
      <c r="S207" s="146"/>
      <c r="T207" s="148"/>
      <c r="U207" s="121"/>
    </row>
    <row r="208" spans="2:21" ht="21.95" customHeight="1">
      <c r="B208" s="134"/>
      <c r="C208" s="136"/>
      <c r="D208" s="136"/>
      <c r="E208" s="137"/>
      <c r="F208" s="136"/>
      <c r="G208" s="136"/>
      <c r="H208" s="136"/>
      <c r="I208" s="136"/>
      <c r="J208" s="136"/>
      <c r="K208" s="137"/>
      <c r="L208" s="138"/>
      <c r="M208" s="137"/>
      <c r="N208" s="140"/>
      <c r="O208" s="137"/>
      <c r="P208" s="140"/>
      <c r="Q208" s="149"/>
      <c r="R208" s="140"/>
      <c r="S208" s="142"/>
      <c r="T208" s="150"/>
      <c r="U208" s="121"/>
    </row>
    <row r="209" spans="1:21" ht="21.95" customHeight="1">
      <c r="B209" s="128"/>
      <c r="C209" s="10"/>
      <c r="D209" s="10"/>
      <c r="E209" s="129"/>
      <c r="F209" s="10"/>
      <c r="G209" s="10"/>
      <c r="H209" s="10"/>
      <c r="I209" s="10"/>
      <c r="J209" s="10"/>
      <c r="K209" s="129"/>
      <c r="L209" s="130"/>
      <c r="M209" s="145"/>
      <c r="N209" s="145"/>
      <c r="O209" s="145"/>
      <c r="P209" s="145"/>
      <c r="Q209" s="145"/>
      <c r="R209" s="145"/>
      <c r="S209" s="147"/>
      <c r="T209" s="148"/>
      <c r="U209" s="121"/>
    </row>
    <row r="210" spans="1:21" ht="21.95" customHeight="1">
      <c r="B210" s="134"/>
      <c r="C210" s="136"/>
      <c r="D210" s="136"/>
      <c r="E210" s="137"/>
      <c r="F210" s="136"/>
      <c r="G210" s="136"/>
      <c r="H210" s="136"/>
      <c r="I210" s="136"/>
      <c r="J210" s="136"/>
      <c r="K210" s="137"/>
      <c r="L210" s="138"/>
      <c r="M210" s="137"/>
      <c r="N210" s="140"/>
      <c r="O210" s="137"/>
      <c r="P210" s="140"/>
      <c r="Q210" s="149"/>
      <c r="R210" s="140"/>
      <c r="S210" s="142"/>
      <c r="T210" s="150"/>
      <c r="U210" s="121"/>
    </row>
    <row r="211" spans="1:21" ht="21.95" customHeight="1">
      <c r="B211" s="128"/>
      <c r="C211" s="10"/>
      <c r="D211" s="10"/>
      <c r="E211" s="129"/>
      <c r="F211" s="10"/>
      <c r="G211" s="10"/>
      <c r="H211" s="10"/>
      <c r="I211" s="10"/>
      <c r="J211" s="10"/>
      <c r="K211" s="129"/>
      <c r="L211" s="130"/>
      <c r="M211" s="145"/>
      <c r="N211" s="145"/>
      <c r="O211" s="145"/>
      <c r="P211" s="145"/>
      <c r="Q211" s="145"/>
      <c r="R211" s="145"/>
      <c r="S211" s="147"/>
      <c r="T211" s="148"/>
      <c r="U211" s="121"/>
    </row>
    <row r="212" spans="1:21" ht="21.95" customHeight="1">
      <c r="B212" s="134"/>
      <c r="C212" s="136"/>
      <c r="D212" s="136"/>
      <c r="E212" s="137"/>
      <c r="F212" s="136"/>
      <c r="G212" s="136"/>
      <c r="H212" s="136"/>
      <c r="I212" s="136"/>
      <c r="J212" s="136"/>
      <c r="K212" s="137"/>
      <c r="L212" s="138"/>
      <c r="M212" s="149"/>
      <c r="N212" s="149"/>
      <c r="O212" s="149"/>
      <c r="P212" s="149"/>
      <c r="Q212" s="149"/>
      <c r="R212" s="149"/>
      <c r="S212" s="142"/>
      <c r="T212" s="150"/>
      <c r="U212" s="121"/>
    </row>
    <row r="213" spans="1:21" ht="21.95" customHeight="1">
      <c r="B213" s="128"/>
      <c r="C213" s="10"/>
      <c r="D213" s="10"/>
      <c r="E213" s="129"/>
      <c r="F213" s="10"/>
      <c r="G213" s="10"/>
      <c r="H213" s="10"/>
      <c r="I213" s="10"/>
      <c r="J213" s="10"/>
      <c r="K213" s="129"/>
      <c r="L213" s="130"/>
      <c r="M213" s="145"/>
      <c r="N213" s="145"/>
      <c r="O213" s="145"/>
      <c r="P213" s="145"/>
      <c r="Q213" s="145"/>
      <c r="R213" s="145"/>
      <c r="S213" s="147"/>
      <c r="T213" s="148"/>
      <c r="U213" s="121"/>
    </row>
    <row r="214" spans="1:21" ht="21.95" customHeight="1">
      <c r="B214" s="134"/>
      <c r="C214" s="136"/>
      <c r="D214" s="136"/>
      <c r="E214" s="137"/>
      <c r="F214" s="136"/>
      <c r="G214" s="136"/>
      <c r="H214" s="136"/>
      <c r="I214" s="136"/>
      <c r="J214" s="136"/>
      <c r="K214" s="137"/>
      <c r="L214" s="138"/>
      <c r="M214" s="149"/>
      <c r="N214" s="149"/>
      <c r="O214" s="149"/>
      <c r="P214" s="149"/>
      <c r="Q214" s="149"/>
      <c r="R214" s="149"/>
      <c r="S214" s="142"/>
      <c r="T214" s="150"/>
      <c r="U214" s="121"/>
    </row>
    <row r="215" spans="1:21" ht="21.95" customHeight="1">
      <c r="B215" s="128"/>
      <c r="C215" s="10"/>
      <c r="D215" s="10"/>
      <c r="E215" s="129"/>
      <c r="F215" s="10"/>
      <c r="G215" s="10"/>
      <c r="H215" s="10"/>
      <c r="I215" s="10"/>
      <c r="J215" s="10"/>
      <c r="K215" s="129"/>
      <c r="L215" s="130"/>
      <c r="M215" s="145"/>
      <c r="N215" s="145"/>
      <c r="O215" s="145"/>
      <c r="P215" s="145"/>
      <c r="Q215" s="145"/>
      <c r="R215" s="145"/>
      <c r="S215" s="147"/>
      <c r="T215" s="148"/>
      <c r="U215" s="121"/>
    </row>
    <row r="216" spans="1:21" ht="21.95" customHeight="1" thickBot="1">
      <c r="B216" s="151"/>
      <c r="C216" s="152"/>
      <c r="D216" s="152"/>
      <c r="E216" s="153"/>
      <c r="F216" s="152"/>
      <c r="G216" s="152"/>
      <c r="H216" s="152"/>
      <c r="I216" s="152"/>
      <c r="J216" s="152"/>
      <c r="K216" s="153"/>
      <c r="L216" s="154"/>
      <c r="M216" s="155"/>
      <c r="N216" s="155"/>
      <c r="O216" s="155"/>
      <c r="P216" s="155"/>
      <c r="Q216" s="155"/>
      <c r="R216" s="155"/>
      <c r="S216" s="156"/>
      <c r="T216" s="157"/>
      <c r="U216" s="121"/>
    </row>
    <row r="217" spans="1:21" ht="19.899999999999999" customHeight="1">
      <c r="B217" s="128"/>
      <c r="C217" s="10"/>
      <c r="D217" s="10"/>
      <c r="E217" s="129"/>
      <c r="F217" s="10"/>
      <c r="G217" s="10"/>
      <c r="H217" s="10"/>
      <c r="I217" s="10"/>
      <c r="J217" s="10"/>
      <c r="K217" s="129"/>
      <c r="L217" s="130"/>
      <c r="M217" s="145"/>
      <c r="N217" s="145"/>
      <c r="O217" s="145"/>
      <c r="P217" s="145"/>
      <c r="Q217" s="145"/>
      <c r="R217" s="145"/>
      <c r="S217" s="146"/>
      <c r="T217" s="148"/>
      <c r="U217" s="121"/>
    </row>
    <row r="218" spans="1:21" ht="19.899999999999999" customHeight="1">
      <c r="B218" s="478" t="s">
        <v>3</v>
      </c>
      <c r="C218" s="479"/>
      <c r="D218" s="480"/>
      <c r="E218" s="129"/>
      <c r="F218" s="10"/>
      <c r="G218" s="10"/>
      <c r="H218" s="10"/>
      <c r="I218" s="10"/>
      <c r="J218" s="10"/>
      <c r="K218" s="129"/>
      <c r="L218" s="130"/>
      <c r="M218" s="145">
        <f t="shared" ref="M218:R218" si="2">SUM(M183:M216)</f>
        <v>20300</v>
      </c>
      <c r="N218" s="145">
        <f t="shared" si="2"/>
        <v>20300</v>
      </c>
      <c r="O218" s="145">
        <f t="shared" si="2"/>
        <v>20600</v>
      </c>
      <c r="P218" s="145">
        <f t="shared" si="2"/>
        <v>20600</v>
      </c>
      <c r="Q218" s="145">
        <f t="shared" si="2"/>
        <v>22400</v>
      </c>
      <c r="R218" s="145">
        <f t="shared" si="2"/>
        <v>22400</v>
      </c>
      <c r="S218" s="145"/>
      <c r="T218" s="158"/>
      <c r="U218" s="121"/>
    </row>
    <row r="219" spans="1:21" ht="19.899999999999999" customHeight="1" thickBot="1">
      <c r="B219" s="151"/>
      <c r="C219" s="152"/>
      <c r="D219" s="152"/>
      <c r="E219" s="153"/>
      <c r="F219" s="152"/>
      <c r="G219" s="152"/>
      <c r="H219" s="152"/>
      <c r="I219" s="152"/>
      <c r="J219" s="152"/>
      <c r="K219" s="153"/>
      <c r="L219" s="154"/>
      <c r="M219" s="155"/>
      <c r="N219" s="155"/>
      <c r="O219" s="155"/>
      <c r="P219" s="155"/>
      <c r="Q219" s="155"/>
      <c r="R219" s="155"/>
      <c r="S219" s="159"/>
      <c r="T219" s="157"/>
      <c r="U219" s="121"/>
    </row>
    <row r="221" spans="1:21">
      <c r="B221" s="28" t="e">
        <f>B177</f>
        <v>#REF!</v>
      </c>
      <c r="T221" s="46"/>
    </row>
    <row r="222" spans="1:21" ht="42">
      <c r="A222" s="109"/>
      <c r="M222" s="110" t="s">
        <v>17</v>
      </c>
    </row>
    <row r="223" spans="1:21" ht="21.75" thickBot="1">
      <c r="B223" s="111"/>
      <c r="C223" s="112"/>
      <c r="D223" s="112"/>
      <c r="E223" s="112"/>
      <c r="F223" s="112"/>
      <c r="G223" s="112"/>
      <c r="H223" s="112"/>
      <c r="I223" s="112"/>
      <c r="J223" s="112"/>
      <c r="K223" s="112"/>
      <c r="L223" s="113"/>
      <c r="M223" s="112"/>
      <c r="N223" s="112"/>
      <c r="O223" s="112"/>
      <c r="P223" s="112"/>
      <c r="Q223" s="112"/>
      <c r="R223" s="112"/>
      <c r="S223" s="114"/>
      <c r="T223" s="115"/>
    </row>
    <row r="224" spans="1:21" ht="19.899999999999999" customHeight="1">
      <c r="B224" s="116"/>
      <c r="C224" s="117"/>
      <c r="D224" s="117"/>
      <c r="E224" s="118"/>
      <c r="F224" s="117"/>
      <c r="G224" s="117"/>
      <c r="H224" s="117"/>
      <c r="I224" s="117"/>
      <c r="J224" s="117"/>
      <c r="K224" s="118"/>
      <c r="L224" s="119"/>
      <c r="M224" s="481" t="s">
        <v>18</v>
      </c>
      <c r="N224" s="482"/>
      <c r="O224" s="481" t="s">
        <v>18</v>
      </c>
      <c r="P224" s="482"/>
      <c r="Q224" s="481" t="s">
        <v>18</v>
      </c>
      <c r="R224" s="482"/>
      <c r="S224" s="119" t="s">
        <v>19</v>
      </c>
      <c r="T224" s="120"/>
      <c r="U224" s="121"/>
    </row>
    <row r="225" spans="2:21" ht="19.899999999999999" customHeight="1">
      <c r="B225" s="483" t="s">
        <v>20</v>
      </c>
      <c r="C225" s="484"/>
      <c r="D225" s="485"/>
      <c r="E225" s="486" t="s">
        <v>21</v>
      </c>
      <c r="F225" s="484"/>
      <c r="G225" s="484"/>
      <c r="H225" s="484"/>
      <c r="I225" s="484"/>
      <c r="J225" s="485"/>
      <c r="K225" s="122" t="s">
        <v>22</v>
      </c>
      <c r="L225" s="122" t="s">
        <v>5</v>
      </c>
      <c r="M225" s="487" t="s">
        <v>483</v>
      </c>
      <c r="N225" s="488"/>
      <c r="O225" s="487" t="s">
        <v>484</v>
      </c>
      <c r="P225" s="488"/>
      <c r="Q225" s="487" t="s">
        <v>505</v>
      </c>
      <c r="R225" s="488"/>
      <c r="S225" s="122" t="s">
        <v>23</v>
      </c>
      <c r="T225" s="123" t="s">
        <v>24</v>
      </c>
      <c r="U225" s="121"/>
    </row>
    <row r="226" spans="2:21" ht="19.899999999999999" customHeight="1" thickBot="1">
      <c r="B226" s="124"/>
      <c r="C226" s="114"/>
      <c r="D226" s="114"/>
      <c r="E226" s="125"/>
      <c r="F226" s="114"/>
      <c r="G226" s="114"/>
      <c r="H226" s="114"/>
      <c r="I226" s="114"/>
      <c r="J226" s="114"/>
      <c r="K226" s="125"/>
      <c r="L226" s="126"/>
      <c r="M226" s="126" t="s">
        <v>25</v>
      </c>
      <c r="N226" s="126" t="s">
        <v>26</v>
      </c>
      <c r="O226" s="126" t="s">
        <v>25</v>
      </c>
      <c r="P226" s="126" t="s">
        <v>26</v>
      </c>
      <c r="Q226" s="126" t="s">
        <v>25</v>
      </c>
      <c r="R226" s="126" t="s">
        <v>26</v>
      </c>
      <c r="S226" s="126"/>
      <c r="T226" s="127"/>
      <c r="U226" s="121"/>
    </row>
    <row r="227" spans="2:21" ht="21.95" customHeight="1">
      <c r="B227" s="128"/>
      <c r="C227" s="10"/>
      <c r="D227" s="10"/>
      <c r="E227" s="129"/>
      <c r="F227" s="10" t="s">
        <v>71</v>
      </c>
      <c r="G227" s="10"/>
      <c r="H227" s="10"/>
      <c r="I227" s="10"/>
      <c r="J227" s="10"/>
      <c r="K227" s="129"/>
      <c r="L227" s="130"/>
      <c r="M227" s="131"/>
      <c r="N227" s="129"/>
      <c r="O227" s="131"/>
      <c r="P227" s="129"/>
      <c r="Q227" s="131"/>
      <c r="R227" s="129"/>
      <c r="S227" s="132"/>
      <c r="T227" s="133"/>
      <c r="U227" s="121"/>
    </row>
    <row r="228" spans="2:21" ht="21.95" customHeight="1">
      <c r="B228" s="134"/>
      <c r="C228" s="135" t="s">
        <v>70</v>
      </c>
      <c r="D228" s="136"/>
      <c r="E228" s="137"/>
      <c r="F228" s="135" t="s">
        <v>72</v>
      </c>
      <c r="G228" s="136"/>
      <c r="H228" s="136"/>
      <c r="I228" s="136"/>
      <c r="J228" s="136"/>
      <c r="K228" s="138">
        <v>1</v>
      </c>
      <c r="L228" s="138" t="s">
        <v>73</v>
      </c>
      <c r="M228" s="139">
        <v>17000</v>
      </c>
      <c r="N228" s="140">
        <f>SUM(K228*M228)</f>
        <v>17000</v>
      </c>
      <c r="O228" s="139">
        <v>13500</v>
      </c>
      <c r="P228" s="140">
        <f>SUM(K228*O228)</f>
        <v>13500</v>
      </c>
      <c r="Q228" s="141">
        <v>18890</v>
      </c>
      <c r="R228" s="140">
        <f>SUM(K228*Q228)</f>
        <v>18890</v>
      </c>
      <c r="S228" s="142">
        <f>O228</f>
        <v>13500</v>
      </c>
      <c r="T228" s="143" t="str">
        <f>O225</f>
        <v>中部大理石</v>
      </c>
      <c r="U228" s="121"/>
    </row>
    <row r="229" spans="2:21" ht="21.95" customHeight="1">
      <c r="B229" s="128"/>
      <c r="C229" s="10"/>
      <c r="D229" s="10"/>
      <c r="E229" s="129"/>
      <c r="F229" s="10" t="s">
        <v>74</v>
      </c>
      <c r="G229" s="10"/>
      <c r="H229" s="10"/>
      <c r="I229" s="10"/>
      <c r="J229" s="10"/>
      <c r="K229" s="129"/>
      <c r="L229" s="130"/>
      <c r="M229" s="131"/>
      <c r="N229" s="129"/>
      <c r="O229" s="131"/>
      <c r="P229" s="129"/>
      <c r="Q229" s="131"/>
      <c r="R229" s="129"/>
      <c r="S229" s="132"/>
      <c r="T229" s="133"/>
      <c r="U229" s="121"/>
    </row>
    <row r="230" spans="2:21" ht="21.95" customHeight="1">
      <c r="B230" s="134"/>
      <c r="C230" s="135" t="s">
        <v>70</v>
      </c>
      <c r="D230" s="136"/>
      <c r="E230" s="137"/>
      <c r="F230" s="135" t="s">
        <v>72</v>
      </c>
      <c r="G230" s="136"/>
      <c r="H230" s="136"/>
      <c r="I230" s="136"/>
      <c r="J230" s="136"/>
      <c r="K230" s="138">
        <v>1</v>
      </c>
      <c r="L230" s="138" t="s">
        <v>73</v>
      </c>
      <c r="M230" s="139">
        <v>9500</v>
      </c>
      <c r="N230" s="140">
        <f>SUM(K230*M230)</f>
        <v>9500</v>
      </c>
      <c r="O230" s="139">
        <v>8000</v>
      </c>
      <c r="P230" s="140">
        <f>SUM(K230*O230)</f>
        <v>8000</v>
      </c>
      <c r="Q230" s="141">
        <v>14720</v>
      </c>
      <c r="R230" s="140">
        <f>SUM(K230*Q230)</f>
        <v>14720</v>
      </c>
      <c r="S230" s="142">
        <f>O230</f>
        <v>8000</v>
      </c>
      <c r="T230" s="143" t="str">
        <f>T228</f>
        <v>中部大理石</v>
      </c>
      <c r="U230" s="121"/>
    </row>
    <row r="231" spans="2:21" ht="21.95" customHeight="1">
      <c r="B231" s="128"/>
      <c r="C231" s="10"/>
      <c r="D231" s="10"/>
      <c r="E231" s="129"/>
      <c r="F231" s="10" t="s">
        <v>75</v>
      </c>
      <c r="G231" s="10"/>
      <c r="H231" s="10"/>
      <c r="I231" s="10"/>
      <c r="J231" s="10"/>
      <c r="K231" s="129"/>
      <c r="L231" s="130"/>
      <c r="M231" s="131"/>
      <c r="N231" s="129"/>
      <c r="O231" s="131"/>
      <c r="P231" s="129"/>
      <c r="Q231" s="131"/>
      <c r="R231" s="129"/>
      <c r="S231" s="132"/>
      <c r="T231" s="133"/>
      <c r="U231" s="121"/>
    </row>
    <row r="232" spans="2:21" ht="21.95" customHeight="1">
      <c r="B232" s="134"/>
      <c r="C232" s="135" t="s">
        <v>70</v>
      </c>
      <c r="D232" s="136"/>
      <c r="E232" s="137"/>
      <c r="F232" s="135" t="s">
        <v>72</v>
      </c>
      <c r="G232" s="136"/>
      <c r="H232" s="136"/>
      <c r="I232" s="136"/>
      <c r="J232" s="136"/>
      <c r="K232" s="138">
        <v>1</v>
      </c>
      <c r="L232" s="138" t="s">
        <v>73</v>
      </c>
      <c r="M232" s="139">
        <v>9000</v>
      </c>
      <c r="N232" s="140">
        <f>SUM(K232*M232)</f>
        <v>9000</v>
      </c>
      <c r="O232" s="139">
        <v>7500</v>
      </c>
      <c r="P232" s="140">
        <f>SUM(K232*O232)</f>
        <v>7500</v>
      </c>
      <c r="Q232" s="141">
        <v>13670</v>
      </c>
      <c r="R232" s="140">
        <f>SUM(K232*Q232)</f>
        <v>13670</v>
      </c>
      <c r="S232" s="142">
        <f>O232</f>
        <v>7500</v>
      </c>
      <c r="T232" s="143" t="str">
        <f>T230</f>
        <v>中部大理石</v>
      </c>
      <c r="U232" s="121"/>
    </row>
    <row r="233" spans="2:21" ht="21.95" customHeight="1">
      <c r="B233" s="128"/>
      <c r="C233" s="10"/>
      <c r="D233" s="10"/>
      <c r="E233" s="129"/>
      <c r="F233" s="10" t="s">
        <v>77</v>
      </c>
      <c r="G233" s="10"/>
      <c r="H233" s="10"/>
      <c r="I233" s="10"/>
      <c r="J233" s="10"/>
      <c r="K233" s="129"/>
      <c r="L233" s="130"/>
      <c r="M233" s="131"/>
      <c r="N233" s="129"/>
      <c r="O233" s="131"/>
      <c r="P233" s="129"/>
      <c r="Q233" s="131"/>
      <c r="R233" s="129"/>
      <c r="S233" s="132"/>
      <c r="T233" s="133"/>
      <c r="U233" s="121"/>
    </row>
    <row r="234" spans="2:21" ht="21.95" customHeight="1">
      <c r="B234" s="134"/>
      <c r="C234" s="135" t="s">
        <v>76</v>
      </c>
      <c r="D234" s="136"/>
      <c r="E234" s="137"/>
      <c r="F234" s="135" t="s">
        <v>72</v>
      </c>
      <c r="G234" s="136"/>
      <c r="H234" s="136"/>
      <c r="I234" s="136"/>
      <c r="J234" s="136"/>
      <c r="K234" s="138">
        <v>1</v>
      </c>
      <c r="L234" s="138" t="s">
        <v>73</v>
      </c>
      <c r="M234" s="139">
        <v>16000</v>
      </c>
      <c r="N234" s="140">
        <f>SUM(K234*M234)</f>
        <v>16000</v>
      </c>
      <c r="O234" s="139">
        <v>19000</v>
      </c>
      <c r="P234" s="140">
        <f>SUM(K234*O234)</f>
        <v>19000</v>
      </c>
      <c r="Q234" s="141">
        <v>10780</v>
      </c>
      <c r="R234" s="140">
        <f>SUM(K234*Q234)</f>
        <v>10780</v>
      </c>
      <c r="S234" s="142">
        <f>Q234</f>
        <v>10780</v>
      </c>
      <c r="T234" s="143" t="str">
        <f>Q225</f>
        <v>(株)新三施工</v>
      </c>
      <c r="U234" s="121"/>
    </row>
    <row r="235" spans="2:21" ht="21.95" customHeight="1">
      <c r="B235" s="128"/>
      <c r="C235" s="10"/>
      <c r="D235" s="10"/>
      <c r="E235" s="129"/>
      <c r="F235" s="10" t="s">
        <v>78</v>
      </c>
      <c r="G235" s="10"/>
      <c r="H235" s="10"/>
      <c r="I235" s="10"/>
      <c r="J235" s="10"/>
      <c r="K235" s="129"/>
      <c r="L235" s="130"/>
      <c r="M235" s="131"/>
      <c r="N235" s="129"/>
      <c r="O235" s="131"/>
      <c r="P235" s="129"/>
      <c r="Q235" s="131"/>
      <c r="R235" s="129"/>
      <c r="S235" s="132"/>
      <c r="T235" s="133"/>
      <c r="U235" s="121"/>
    </row>
    <row r="236" spans="2:21" ht="21.95" customHeight="1">
      <c r="B236" s="134"/>
      <c r="C236" s="135" t="s">
        <v>76</v>
      </c>
      <c r="D236" s="136"/>
      <c r="E236" s="137"/>
      <c r="F236" s="135" t="s">
        <v>72</v>
      </c>
      <c r="G236" s="136"/>
      <c r="H236" s="136"/>
      <c r="I236" s="136"/>
      <c r="J236" s="136"/>
      <c r="K236" s="138">
        <v>1</v>
      </c>
      <c r="L236" s="138" t="s">
        <v>73</v>
      </c>
      <c r="M236" s="139">
        <v>13000</v>
      </c>
      <c r="N236" s="140">
        <f>SUM(K236*M236)</f>
        <v>13000</v>
      </c>
      <c r="O236" s="139">
        <v>16500</v>
      </c>
      <c r="P236" s="140">
        <f>SUM(K236*O236)</f>
        <v>16500</v>
      </c>
      <c r="Q236" s="141">
        <v>10210</v>
      </c>
      <c r="R236" s="140">
        <f>SUM(K236*Q236)</f>
        <v>10210</v>
      </c>
      <c r="S236" s="142">
        <f>Q236</f>
        <v>10210</v>
      </c>
      <c r="T236" s="143" t="str">
        <f>T234</f>
        <v>(株)新三施工</v>
      </c>
      <c r="U236" s="121"/>
    </row>
    <row r="237" spans="2:21" ht="21.95" customHeight="1">
      <c r="B237" s="128"/>
      <c r="C237" s="10"/>
      <c r="D237" s="10"/>
      <c r="E237" s="129"/>
      <c r="F237" s="10" t="s">
        <v>79</v>
      </c>
      <c r="G237" s="10"/>
      <c r="H237" s="10"/>
      <c r="I237" s="10"/>
      <c r="J237" s="10"/>
      <c r="K237" s="129"/>
      <c r="L237" s="130"/>
      <c r="M237" s="131"/>
      <c r="N237" s="129"/>
      <c r="O237" s="131"/>
      <c r="P237" s="129"/>
      <c r="Q237" s="131"/>
      <c r="R237" s="129"/>
      <c r="S237" s="132"/>
      <c r="T237" s="133"/>
      <c r="U237" s="121"/>
    </row>
    <row r="238" spans="2:21" ht="21.95" customHeight="1">
      <c r="B238" s="134"/>
      <c r="C238" s="135" t="s">
        <v>76</v>
      </c>
      <c r="D238" s="136"/>
      <c r="E238" s="137"/>
      <c r="F238" s="135" t="s">
        <v>72</v>
      </c>
      <c r="G238" s="136"/>
      <c r="H238" s="136"/>
      <c r="I238" s="136"/>
      <c r="J238" s="136"/>
      <c r="K238" s="138">
        <v>1</v>
      </c>
      <c r="L238" s="138" t="s">
        <v>73</v>
      </c>
      <c r="M238" s="139">
        <v>11500</v>
      </c>
      <c r="N238" s="140">
        <f>SUM(K238*M238)</f>
        <v>11500</v>
      </c>
      <c r="O238" s="139">
        <v>11000</v>
      </c>
      <c r="P238" s="140">
        <f>SUM(K238*O238)</f>
        <v>11000</v>
      </c>
      <c r="Q238" s="141">
        <v>9930</v>
      </c>
      <c r="R238" s="140">
        <f>SUM(K238*Q238)</f>
        <v>9930</v>
      </c>
      <c r="S238" s="142">
        <f>Q238</f>
        <v>9930</v>
      </c>
      <c r="T238" s="143" t="str">
        <f>T236</f>
        <v>(株)新三施工</v>
      </c>
      <c r="U238" s="121"/>
    </row>
    <row r="239" spans="2:21" ht="21.95" customHeight="1">
      <c r="B239" s="128"/>
      <c r="C239" s="10"/>
      <c r="D239" s="10"/>
      <c r="E239" s="129"/>
      <c r="F239" s="10" t="s">
        <v>80</v>
      </c>
      <c r="G239" s="10"/>
      <c r="H239" s="10"/>
      <c r="I239" s="10"/>
      <c r="J239" s="10"/>
      <c r="K239" s="129"/>
      <c r="L239" s="130"/>
      <c r="M239" s="131"/>
      <c r="N239" s="129"/>
      <c r="O239" s="131"/>
      <c r="P239" s="129"/>
      <c r="Q239" s="131"/>
      <c r="R239" s="129"/>
      <c r="S239" s="132"/>
      <c r="T239" s="133"/>
      <c r="U239" s="121"/>
    </row>
    <row r="240" spans="2:21" ht="21.95" customHeight="1">
      <c r="B240" s="134"/>
      <c r="C240" s="135" t="s">
        <v>76</v>
      </c>
      <c r="D240" s="136"/>
      <c r="E240" s="137"/>
      <c r="F240" s="135" t="s">
        <v>72</v>
      </c>
      <c r="G240" s="136"/>
      <c r="H240" s="136"/>
      <c r="I240" s="136"/>
      <c r="J240" s="136"/>
      <c r="K240" s="138">
        <v>1</v>
      </c>
      <c r="L240" s="138" t="s">
        <v>73</v>
      </c>
      <c r="M240" s="139">
        <v>9500</v>
      </c>
      <c r="N240" s="140">
        <f>SUM(K240*M240)</f>
        <v>9500</v>
      </c>
      <c r="O240" s="139">
        <v>9000</v>
      </c>
      <c r="P240" s="140">
        <f>SUM(K240*O240)</f>
        <v>9000</v>
      </c>
      <c r="Q240" s="141">
        <v>9360</v>
      </c>
      <c r="R240" s="140">
        <f>O240</f>
        <v>9000</v>
      </c>
      <c r="S240" s="142">
        <f>O240</f>
        <v>9000</v>
      </c>
      <c r="T240" s="143" t="str">
        <f>O225</f>
        <v>中部大理石</v>
      </c>
      <c r="U240" s="121"/>
    </row>
    <row r="241" spans="2:21" ht="21.95" customHeight="1">
      <c r="B241" s="128"/>
      <c r="C241" s="10"/>
      <c r="D241" s="10"/>
      <c r="E241" s="129"/>
      <c r="F241" s="10" t="s">
        <v>82</v>
      </c>
      <c r="G241" s="10"/>
      <c r="H241" s="10"/>
      <c r="I241" s="10"/>
      <c r="J241" s="10"/>
      <c r="K241" s="129"/>
      <c r="L241" s="130"/>
      <c r="M241" s="131"/>
      <c r="N241" s="129"/>
      <c r="O241" s="131"/>
      <c r="P241" s="129"/>
      <c r="Q241" s="131"/>
      <c r="R241" s="129"/>
      <c r="S241" s="146"/>
      <c r="T241" s="133"/>
      <c r="U241" s="121"/>
    </row>
    <row r="242" spans="2:21" ht="21.95" customHeight="1">
      <c r="B242" s="134"/>
      <c r="C242" s="135" t="s">
        <v>81</v>
      </c>
      <c r="D242" s="136"/>
      <c r="E242" s="137"/>
      <c r="F242" s="135" t="s">
        <v>72</v>
      </c>
      <c r="G242" s="136"/>
      <c r="H242" s="136"/>
      <c r="I242" s="136"/>
      <c r="J242" s="136"/>
      <c r="K242" s="138">
        <v>1</v>
      </c>
      <c r="L242" s="138" t="s">
        <v>73</v>
      </c>
      <c r="M242" s="139">
        <v>9000</v>
      </c>
      <c r="N242" s="140">
        <f>SUM(K242*M242)</f>
        <v>9000</v>
      </c>
      <c r="O242" s="139">
        <v>6000</v>
      </c>
      <c r="P242" s="140">
        <f>SUM(K242*O242)</f>
        <v>6000</v>
      </c>
      <c r="Q242" s="141">
        <v>9020</v>
      </c>
      <c r="R242" s="140">
        <f>SUM(K242*Q242)</f>
        <v>9020</v>
      </c>
      <c r="S242" s="142">
        <f>O242</f>
        <v>6000</v>
      </c>
      <c r="T242" s="143" t="str">
        <f>T240</f>
        <v>中部大理石</v>
      </c>
      <c r="U242" s="121"/>
    </row>
    <row r="243" spans="2:21" ht="21.95" customHeight="1">
      <c r="B243" s="128"/>
      <c r="C243" s="10"/>
      <c r="D243" s="10"/>
      <c r="E243" s="129"/>
      <c r="F243" s="10" t="s">
        <v>84</v>
      </c>
      <c r="G243" s="10"/>
      <c r="H243" s="10"/>
      <c r="I243" s="10"/>
      <c r="J243" s="10"/>
      <c r="K243" s="129"/>
      <c r="L243" s="130"/>
      <c r="M243" s="131"/>
      <c r="N243" s="129"/>
      <c r="O243" s="131"/>
      <c r="P243" s="129"/>
      <c r="Q243" s="131"/>
      <c r="R243" s="129"/>
      <c r="S243" s="146"/>
      <c r="T243" s="133"/>
      <c r="U243" s="121"/>
    </row>
    <row r="244" spans="2:21" ht="21.95" customHeight="1">
      <c r="B244" s="134"/>
      <c r="C244" s="135" t="s">
        <v>83</v>
      </c>
      <c r="D244" s="136"/>
      <c r="E244" s="137"/>
      <c r="F244" s="135" t="s">
        <v>72</v>
      </c>
      <c r="G244" s="136"/>
      <c r="H244" s="136"/>
      <c r="I244" s="136"/>
      <c r="J244" s="136"/>
      <c r="K244" s="138">
        <v>1</v>
      </c>
      <c r="L244" s="138" t="s">
        <v>73</v>
      </c>
      <c r="M244" s="139">
        <v>15000</v>
      </c>
      <c r="N244" s="140">
        <f>SUM(K244*M244)</f>
        <v>15000</v>
      </c>
      <c r="O244" s="139">
        <v>16000</v>
      </c>
      <c r="P244" s="140">
        <f>SUM(K244*O244)</f>
        <v>16000</v>
      </c>
      <c r="Q244" s="141">
        <v>10610</v>
      </c>
      <c r="R244" s="140">
        <f>SUM(K244*Q244)</f>
        <v>10610</v>
      </c>
      <c r="S244" s="142">
        <f>Q244</f>
        <v>10610</v>
      </c>
      <c r="T244" s="143" t="str">
        <f>T236</f>
        <v>(株)新三施工</v>
      </c>
      <c r="U244" s="121"/>
    </row>
    <row r="245" spans="2:21" ht="21.95" customHeight="1">
      <c r="B245" s="128"/>
      <c r="C245" s="10"/>
      <c r="D245" s="10"/>
      <c r="E245" s="129"/>
      <c r="F245" s="10" t="s">
        <v>85</v>
      </c>
      <c r="G245" s="10"/>
      <c r="H245" s="10"/>
      <c r="I245" s="10"/>
      <c r="J245" s="10"/>
      <c r="K245" s="129"/>
      <c r="L245" s="130"/>
      <c r="M245" s="131"/>
      <c r="N245" s="129"/>
      <c r="O245" s="131"/>
      <c r="P245" s="129"/>
      <c r="Q245" s="131"/>
      <c r="R245" s="129"/>
      <c r="S245" s="147"/>
      <c r="T245" s="133"/>
      <c r="U245" s="121"/>
    </row>
    <row r="246" spans="2:21" ht="21.95" customHeight="1">
      <c r="B246" s="134"/>
      <c r="C246" s="135" t="s">
        <v>83</v>
      </c>
      <c r="D246" s="136"/>
      <c r="E246" s="137"/>
      <c r="F246" s="135" t="s">
        <v>72</v>
      </c>
      <c r="G246" s="136"/>
      <c r="H246" s="136"/>
      <c r="I246" s="136"/>
      <c r="J246" s="136"/>
      <c r="K246" s="138">
        <v>1</v>
      </c>
      <c r="L246" s="138" t="s">
        <v>73</v>
      </c>
      <c r="M246" s="139">
        <v>13500</v>
      </c>
      <c r="N246" s="140">
        <f>SUM(K246*M246)</f>
        <v>13500</v>
      </c>
      <c r="O246" s="139">
        <v>14500</v>
      </c>
      <c r="P246" s="140">
        <f>SUM(K246*O246)</f>
        <v>14500</v>
      </c>
      <c r="Q246" s="141">
        <v>10330</v>
      </c>
      <c r="R246" s="140">
        <f>SUM(K246*Q246)</f>
        <v>10330</v>
      </c>
      <c r="S246" s="142">
        <f>Q246</f>
        <v>10330</v>
      </c>
      <c r="T246" s="143" t="str">
        <f>T244</f>
        <v>(株)新三施工</v>
      </c>
      <c r="U246" s="121"/>
    </row>
    <row r="247" spans="2:21" ht="21.95" customHeight="1">
      <c r="B247" s="128"/>
      <c r="C247" s="10"/>
      <c r="D247" s="10"/>
      <c r="E247" s="129"/>
      <c r="F247" s="10" t="s">
        <v>86</v>
      </c>
      <c r="G247" s="10"/>
      <c r="H247" s="10"/>
      <c r="I247" s="10"/>
      <c r="J247" s="10"/>
      <c r="K247" s="129"/>
      <c r="L247" s="130"/>
      <c r="M247" s="131"/>
      <c r="N247" s="129"/>
      <c r="O247" s="131"/>
      <c r="P247" s="129"/>
      <c r="Q247" s="131"/>
      <c r="R247" s="129"/>
      <c r="S247" s="146"/>
      <c r="T247" s="133"/>
      <c r="U247" s="121"/>
    </row>
    <row r="248" spans="2:21" ht="21.75" customHeight="1">
      <c r="B248" s="134"/>
      <c r="C248" s="135" t="s">
        <v>83</v>
      </c>
      <c r="D248" s="136"/>
      <c r="E248" s="137"/>
      <c r="F248" s="135" t="s">
        <v>72</v>
      </c>
      <c r="G248" s="136"/>
      <c r="H248" s="136"/>
      <c r="I248" s="136"/>
      <c r="J248" s="136"/>
      <c r="K248" s="138">
        <v>1</v>
      </c>
      <c r="L248" s="138" t="s">
        <v>73</v>
      </c>
      <c r="M248" s="139">
        <v>11000</v>
      </c>
      <c r="N248" s="140">
        <f>SUM(K248*M248)</f>
        <v>11000</v>
      </c>
      <c r="O248" s="139">
        <v>12500</v>
      </c>
      <c r="P248" s="140">
        <f>SUM(K248*O248)</f>
        <v>12500</v>
      </c>
      <c r="Q248" s="141">
        <v>9870</v>
      </c>
      <c r="R248" s="140">
        <f>SUM(K248*Q248)</f>
        <v>9870</v>
      </c>
      <c r="S248" s="142">
        <f>Q248</f>
        <v>9870</v>
      </c>
      <c r="T248" s="143" t="str">
        <f>T246</f>
        <v>(株)新三施工</v>
      </c>
      <c r="U248" s="121"/>
    </row>
    <row r="249" spans="2:21" ht="23.25" customHeight="1">
      <c r="B249" s="128"/>
      <c r="C249" s="10"/>
      <c r="D249" s="10"/>
      <c r="E249" s="129"/>
      <c r="F249" s="10" t="s">
        <v>87</v>
      </c>
      <c r="G249" s="10"/>
      <c r="H249" s="10"/>
      <c r="I249" s="10"/>
      <c r="J249" s="10"/>
      <c r="K249" s="129"/>
      <c r="L249" s="130"/>
      <c r="M249" s="131"/>
      <c r="N249" s="129"/>
      <c r="O249" s="131"/>
      <c r="P249" s="129"/>
      <c r="Q249" s="131"/>
      <c r="R249" s="129"/>
      <c r="S249" s="147"/>
      <c r="T249" s="133"/>
      <c r="U249" s="121"/>
    </row>
    <row r="250" spans="2:21" ht="21.95" customHeight="1">
      <c r="B250" s="134"/>
      <c r="C250" s="135" t="s">
        <v>83</v>
      </c>
      <c r="D250" s="136"/>
      <c r="E250" s="137"/>
      <c r="F250" s="135" t="s">
        <v>72</v>
      </c>
      <c r="G250" s="136"/>
      <c r="H250" s="136"/>
      <c r="I250" s="136"/>
      <c r="J250" s="136"/>
      <c r="K250" s="138">
        <v>1</v>
      </c>
      <c r="L250" s="138" t="s">
        <v>73</v>
      </c>
      <c r="M250" s="139">
        <v>10000</v>
      </c>
      <c r="N250" s="140">
        <f>SUM(K250*M250)</f>
        <v>10000</v>
      </c>
      <c r="O250" s="139">
        <v>10000</v>
      </c>
      <c r="P250" s="140">
        <f>SUM(K250*O250)</f>
        <v>10000</v>
      </c>
      <c r="Q250" s="141">
        <v>9470</v>
      </c>
      <c r="R250" s="140">
        <f>SUM(K250*Q250)</f>
        <v>9470</v>
      </c>
      <c r="S250" s="142">
        <f>Q250</f>
        <v>9470</v>
      </c>
      <c r="T250" s="143" t="str">
        <f>T248</f>
        <v>(株)新三施工</v>
      </c>
      <c r="U250" s="121"/>
    </row>
    <row r="251" spans="2:21" ht="21.95" customHeight="1">
      <c r="B251" s="128"/>
      <c r="C251" s="10"/>
      <c r="D251" s="10"/>
      <c r="E251" s="129"/>
      <c r="F251" s="10" t="s">
        <v>88</v>
      </c>
      <c r="G251" s="10"/>
      <c r="H251" s="10"/>
      <c r="I251" s="10"/>
      <c r="J251" s="10"/>
      <c r="K251" s="129"/>
      <c r="L251" s="130"/>
      <c r="M251" s="131"/>
      <c r="N251" s="129"/>
      <c r="O251" s="131"/>
      <c r="P251" s="129"/>
      <c r="Q251" s="131"/>
      <c r="R251" s="129"/>
      <c r="S251" s="146"/>
      <c r="T251" s="148"/>
      <c r="U251" s="121"/>
    </row>
    <row r="252" spans="2:21" ht="21.95" customHeight="1">
      <c r="B252" s="134"/>
      <c r="C252" s="135" t="s">
        <v>83</v>
      </c>
      <c r="D252" s="136"/>
      <c r="E252" s="137"/>
      <c r="F252" s="135" t="s">
        <v>72</v>
      </c>
      <c r="G252" s="136"/>
      <c r="H252" s="136"/>
      <c r="I252" s="136"/>
      <c r="J252" s="136"/>
      <c r="K252" s="138">
        <v>1</v>
      </c>
      <c r="L252" s="138" t="s">
        <v>73</v>
      </c>
      <c r="M252" s="139">
        <v>8500</v>
      </c>
      <c r="N252" s="140">
        <f>SUM(K252*M252)</f>
        <v>8500</v>
      </c>
      <c r="O252" s="139">
        <v>7000</v>
      </c>
      <c r="P252" s="140">
        <f>SUM(K252*O252)</f>
        <v>7000</v>
      </c>
      <c r="Q252" s="141">
        <v>8910</v>
      </c>
      <c r="R252" s="140">
        <f>SUM(K252*Q252)</f>
        <v>8910</v>
      </c>
      <c r="S252" s="142">
        <f>O252</f>
        <v>7000</v>
      </c>
      <c r="T252" s="143" t="str">
        <f>T242</f>
        <v>中部大理石</v>
      </c>
      <c r="U252" s="121"/>
    </row>
    <row r="253" spans="2:21" ht="21.95" customHeight="1">
      <c r="B253" s="128"/>
      <c r="C253" s="10"/>
      <c r="D253" s="10"/>
      <c r="E253" s="129"/>
      <c r="F253" s="10" t="s">
        <v>89</v>
      </c>
      <c r="G253" s="10"/>
      <c r="H253" s="10"/>
      <c r="I253" s="10"/>
      <c r="J253" s="10"/>
      <c r="K253" s="129"/>
      <c r="L253" s="130"/>
      <c r="M253" s="131"/>
      <c r="N253" s="129"/>
      <c r="O253" s="131"/>
      <c r="P253" s="129"/>
      <c r="Q253" s="131"/>
      <c r="R253" s="129"/>
      <c r="S253" s="147"/>
      <c r="T253" s="148"/>
      <c r="U253" s="121"/>
    </row>
    <row r="254" spans="2:21" ht="21.95" customHeight="1">
      <c r="B254" s="134"/>
      <c r="C254" s="135" t="s">
        <v>83</v>
      </c>
      <c r="D254" s="136"/>
      <c r="E254" s="137"/>
      <c r="F254" s="135" t="s">
        <v>72</v>
      </c>
      <c r="G254" s="136"/>
      <c r="H254" s="136"/>
      <c r="I254" s="136"/>
      <c r="J254" s="136"/>
      <c r="K254" s="138">
        <v>1</v>
      </c>
      <c r="L254" s="138" t="s">
        <v>34</v>
      </c>
      <c r="M254" s="139">
        <v>23000</v>
      </c>
      <c r="N254" s="140">
        <f>SUM(K254*M254)</f>
        <v>23000</v>
      </c>
      <c r="O254" s="139">
        <v>27000</v>
      </c>
      <c r="P254" s="140">
        <f>SUM(K254*O254)</f>
        <v>27000</v>
      </c>
      <c r="Q254" s="141">
        <v>11880</v>
      </c>
      <c r="R254" s="140">
        <f>SUM(K254*Q254)</f>
        <v>11880</v>
      </c>
      <c r="S254" s="142">
        <f>Q254</f>
        <v>11880</v>
      </c>
      <c r="T254" s="143" t="str">
        <f>T250</f>
        <v>(株)新三施工</v>
      </c>
      <c r="U254" s="121"/>
    </row>
    <row r="255" spans="2:21" ht="21.95" customHeight="1">
      <c r="B255" s="128"/>
      <c r="C255" s="10"/>
      <c r="D255" s="10"/>
      <c r="E255" s="129"/>
      <c r="F255" s="10"/>
      <c r="G255" s="10"/>
      <c r="H255" s="10"/>
      <c r="I255" s="10"/>
      <c r="J255" s="10"/>
      <c r="K255" s="129"/>
      <c r="L255" s="130"/>
      <c r="M255" s="131"/>
      <c r="N255" s="129"/>
      <c r="O255" s="131"/>
      <c r="P255" s="129"/>
      <c r="Q255" s="131"/>
      <c r="R255" s="129"/>
      <c r="S255" s="147"/>
      <c r="T255" s="148"/>
      <c r="U255" s="121"/>
    </row>
    <row r="256" spans="2:21" ht="21.95" customHeight="1">
      <c r="B256" s="134"/>
      <c r="C256" s="135" t="s">
        <v>90</v>
      </c>
      <c r="D256" s="136"/>
      <c r="E256" s="137"/>
      <c r="F256" s="135" t="s">
        <v>91</v>
      </c>
      <c r="G256" s="136"/>
      <c r="H256" s="136"/>
      <c r="I256" s="136"/>
      <c r="J256" s="136"/>
      <c r="K256" s="138">
        <v>1</v>
      </c>
      <c r="L256" s="138" t="s">
        <v>0</v>
      </c>
      <c r="M256" s="139">
        <v>45000</v>
      </c>
      <c r="N256" s="140">
        <f>SUM(K256*M256)</f>
        <v>45000</v>
      </c>
      <c r="O256" s="139">
        <v>45000</v>
      </c>
      <c r="P256" s="140">
        <f>SUM(K256*O256)</f>
        <v>45000</v>
      </c>
      <c r="Q256" s="141">
        <v>36000</v>
      </c>
      <c r="R256" s="140">
        <f>SUM(K256*Q256)</f>
        <v>36000</v>
      </c>
      <c r="S256" s="142">
        <f>Q256</f>
        <v>36000</v>
      </c>
      <c r="T256" s="143" t="str">
        <f>T254</f>
        <v>(株)新三施工</v>
      </c>
      <c r="U256" s="121"/>
    </row>
    <row r="257" spans="1:21" ht="21.95" customHeight="1">
      <c r="B257" s="128"/>
      <c r="C257" s="10"/>
      <c r="D257" s="10"/>
      <c r="E257" s="129"/>
      <c r="F257" s="10"/>
      <c r="G257" s="10"/>
      <c r="H257" s="10"/>
      <c r="I257" s="10"/>
      <c r="J257" s="10"/>
      <c r="K257" s="129"/>
      <c r="L257" s="130"/>
      <c r="M257" s="145"/>
      <c r="N257" s="145"/>
      <c r="O257" s="145"/>
      <c r="P257" s="145"/>
      <c r="Q257" s="145"/>
      <c r="R257" s="145"/>
      <c r="S257" s="147"/>
      <c r="T257" s="148"/>
      <c r="U257" s="121"/>
    </row>
    <row r="258" spans="1:21" ht="21.95" customHeight="1">
      <c r="B258" s="134"/>
      <c r="C258" s="136"/>
      <c r="D258" s="136"/>
      <c r="E258" s="137"/>
      <c r="F258" s="136"/>
      <c r="G258" s="136"/>
      <c r="H258" s="136"/>
      <c r="I258" s="136"/>
      <c r="J258" s="136"/>
      <c r="K258" s="137"/>
      <c r="L258" s="138"/>
      <c r="M258" s="149"/>
      <c r="N258" s="149"/>
      <c r="O258" s="149"/>
      <c r="P258" s="149"/>
      <c r="Q258" s="149"/>
      <c r="R258" s="149"/>
      <c r="S258" s="142"/>
      <c r="T258" s="150"/>
      <c r="U258" s="121"/>
    </row>
    <row r="259" spans="1:21" ht="21.95" customHeight="1">
      <c r="B259" s="128"/>
      <c r="C259" s="10"/>
      <c r="D259" s="10"/>
      <c r="E259" s="129"/>
      <c r="F259" s="10"/>
      <c r="G259" s="10"/>
      <c r="H259" s="10"/>
      <c r="I259" s="10"/>
      <c r="J259" s="10"/>
      <c r="K259" s="129"/>
      <c r="L259" s="130"/>
      <c r="M259" s="145"/>
      <c r="N259" s="145"/>
      <c r="O259" s="145"/>
      <c r="P259" s="145"/>
      <c r="Q259" s="145"/>
      <c r="R259" s="145"/>
      <c r="S259" s="147"/>
      <c r="T259" s="148"/>
      <c r="U259" s="121"/>
    </row>
    <row r="260" spans="1:21" ht="21.95" customHeight="1" thickBot="1">
      <c r="B260" s="151"/>
      <c r="C260" s="152"/>
      <c r="D260" s="152"/>
      <c r="E260" s="153"/>
      <c r="F260" s="152"/>
      <c r="G260" s="152"/>
      <c r="H260" s="152"/>
      <c r="I260" s="152"/>
      <c r="J260" s="152"/>
      <c r="K260" s="153"/>
      <c r="L260" s="154"/>
      <c r="M260" s="155"/>
      <c r="N260" s="155"/>
      <c r="O260" s="155"/>
      <c r="P260" s="155"/>
      <c r="Q260" s="155"/>
      <c r="R260" s="155"/>
      <c r="S260" s="156"/>
      <c r="T260" s="157"/>
      <c r="U260" s="121"/>
    </row>
    <row r="261" spans="1:21" ht="19.899999999999999" customHeight="1">
      <c r="B261" s="128"/>
      <c r="C261" s="10"/>
      <c r="D261" s="10"/>
      <c r="E261" s="129"/>
      <c r="F261" s="10"/>
      <c r="G261" s="10"/>
      <c r="H261" s="10"/>
      <c r="I261" s="10"/>
      <c r="J261" s="10"/>
      <c r="K261" s="129"/>
      <c r="L261" s="130"/>
      <c r="M261" s="145"/>
      <c r="N261" s="145"/>
      <c r="O261" s="145"/>
      <c r="P261" s="145"/>
      <c r="Q261" s="145"/>
      <c r="R261" s="145"/>
      <c r="S261" s="146"/>
      <c r="T261" s="148"/>
      <c r="U261" s="121"/>
    </row>
    <row r="262" spans="1:21" ht="19.899999999999999" customHeight="1">
      <c r="B262" s="478" t="s">
        <v>3</v>
      </c>
      <c r="C262" s="479"/>
      <c r="D262" s="480"/>
      <c r="E262" s="129"/>
      <c r="F262" s="10"/>
      <c r="G262" s="10"/>
      <c r="H262" s="10"/>
      <c r="I262" s="10"/>
      <c r="J262" s="10"/>
      <c r="K262" s="129"/>
      <c r="L262" s="130"/>
      <c r="M262" s="145"/>
      <c r="N262" s="145">
        <f>SUM(N227:N260)</f>
        <v>220500</v>
      </c>
      <c r="O262" s="145"/>
      <c r="P262" s="145">
        <f>SUM(P227:P260)</f>
        <v>222500</v>
      </c>
      <c r="Q262" s="145"/>
      <c r="R262" s="145">
        <f>SUM(R227:R260)</f>
        <v>193290</v>
      </c>
      <c r="S262" s="145"/>
      <c r="T262" s="158"/>
      <c r="U262" s="121"/>
    </row>
    <row r="263" spans="1:21" ht="19.899999999999999" customHeight="1" thickBot="1">
      <c r="B263" s="151"/>
      <c r="C263" s="152"/>
      <c r="D263" s="152"/>
      <c r="E263" s="153"/>
      <c r="F263" s="152"/>
      <c r="G263" s="152"/>
      <c r="H263" s="152"/>
      <c r="I263" s="152"/>
      <c r="J263" s="152"/>
      <c r="K263" s="153"/>
      <c r="L263" s="154"/>
      <c r="M263" s="155"/>
      <c r="N263" s="155"/>
      <c r="O263" s="155"/>
      <c r="P263" s="155"/>
      <c r="Q263" s="155"/>
      <c r="R263" s="155"/>
      <c r="S263" s="159"/>
      <c r="T263" s="157"/>
      <c r="U263" s="121"/>
    </row>
    <row r="265" spans="1:21">
      <c r="B265" s="28" t="e">
        <f>B221</f>
        <v>#REF!</v>
      </c>
      <c r="T265" s="46"/>
    </row>
    <row r="266" spans="1:21" ht="42">
      <c r="A266" s="109"/>
      <c r="M266" s="110" t="s">
        <v>17</v>
      </c>
    </row>
    <row r="267" spans="1:21" ht="21.75" thickBot="1">
      <c r="B267" s="111"/>
      <c r="C267" s="112"/>
      <c r="D267" s="112"/>
      <c r="E267" s="112"/>
      <c r="F267" s="112"/>
      <c r="G267" s="112"/>
      <c r="H267" s="112"/>
      <c r="I267" s="112"/>
      <c r="J267" s="112"/>
      <c r="K267" s="112"/>
      <c r="L267" s="113"/>
      <c r="M267" s="112"/>
      <c r="N267" s="112"/>
      <c r="O267" s="112"/>
      <c r="P267" s="112"/>
      <c r="Q267" s="112"/>
      <c r="R267" s="112"/>
      <c r="S267" s="114"/>
      <c r="T267" s="115"/>
    </row>
    <row r="268" spans="1:21" ht="19.899999999999999" customHeight="1">
      <c r="B268" s="116"/>
      <c r="C268" s="117"/>
      <c r="D268" s="117"/>
      <c r="E268" s="118"/>
      <c r="F268" s="117"/>
      <c r="G268" s="117"/>
      <c r="H268" s="117"/>
      <c r="I268" s="117"/>
      <c r="J268" s="117"/>
      <c r="K268" s="118"/>
      <c r="L268" s="119"/>
      <c r="M268" s="481" t="s">
        <v>18</v>
      </c>
      <c r="N268" s="482"/>
      <c r="O268" s="481" t="s">
        <v>18</v>
      </c>
      <c r="P268" s="482"/>
      <c r="Q268" s="481" t="s">
        <v>18</v>
      </c>
      <c r="R268" s="482"/>
      <c r="S268" s="119" t="s">
        <v>19</v>
      </c>
      <c r="T268" s="120"/>
      <c r="U268" s="121"/>
    </row>
    <row r="269" spans="1:21" ht="19.899999999999999" customHeight="1">
      <c r="B269" s="483" t="s">
        <v>20</v>
      </c>
      <c r="C269" s="484"/>
      <c r="D269" s="485"/>
      <c r="E269" s="486" t="s">
        <v>21</v>
      </c>
      <c r="F269" s="484"/>
      <c r="G269" s="484"/>
      <c r="H269" s="484"/>
      <c r="I269" s="484"/>
      <c r="J269" s="485"/>
      <c r="K269" s="122" t="s">
        <v>22</v>
      </c>
      <c r="L269" s="122" t="s">
        <v>5</v>
      </c>
      <c r="M269" s="487" t="s">
        <v>483</v>
      </c>
      <c r="N269" s="488"/>
      <c r="O269" s="487" t="s">
        <v>484</v>
      </c>
      <c r="P269" s="488"/>
      <c r="Q269" s="487" t="s">
        <v>478</v>
      </c>
      <c r="R269" s="488"/>
      <c r="S269" s="122" t="s">
        <v>23</v>
      </c>
      <c r="T269" s="123" t="s">
        <v>24</v>
      </c>
      <c r="U269" s="121"/>
    </row>
    <row r="270" spans="1:21" ht="19.899999999999999" customHeight="1" thickBot="1">
      <c r="B270" s="124"/>
      <c r="C270" s="114"/>
      <c r="D270" s="114"/>
      <c r="E270" s="125"/>
      <c r="F270" s="114"/>
      <c r="G270" s="114"/>
      <c r="H270" s="114"/>
      <c r="I270" s="114"/>
      <c r="J270" s="114"/>
      <c r="K270" s="125"/>
      <c r="L270" s="126"/>
      <c r="M270" s="126" t="s">
        <v>25</v>
      </c>
      <c r="N270" s="126" t="s">
        <v>26</v>
      </c>
      <c r="O270" s="126" t="s">
        <v>25</v>
      </c>
      <c r="P270" s="126" t="s">
        <v>26</v>
      </c>
      <c r="Q270" s="126" t="s">
        <v>25</v>
      </c>
      <c r="R270" s="126" t="s">
        <v>26</v>
      </c>
      <c r="S270" s="126"/>
      <c r="T270" s="127"/>
      <c r="U270" s="121"/>
    </row>
    <row r="271" spans="1:21" ht="21.95" customHeight="1">
      <c r="B271" s="128"/>
      <c r="C271" s="10"/>
      <c r="D271" s="10"/>
      <c r="E271" s="129"/>
      <c r="F271" s="10" t="s">
        <v>93</v>
      </c>
      <c r="G271" s="10"/>
      <c r="H271" s="10"/>
      <c r="I271" s="10"/>
      <c r="J271" s="10"/>
      <c r="K271" s="129"/>
      <c r="L271" s="130"/>
      <c r="M271" s="131"/>
      <c r="N271" s="129"/>
      <c r="O271" s="131"/>
      <c r="P271" s="129"/>
      <c r="Q271" s="131"/>
      <c r="R271" s="129"/>
      <c r="S271" s="132"/>
      <c r="T271" s="133"/>
      <c r="U271" s="121"/>
    </row>
    <row r="272" spans="1:21" ht="21.95" customHeight="1">
      <c r="B272" s="134"/>
      <c r="C272" s="135" t="s">
        <v>92</v>
      </c>
      <c r="D272" s="136"/>
      <c r="E272" s="137"/>
      <c r="F272" s="135" t="s">
        <v>94</v>
      </c>
      <c r="G272" s="136"/>
      <c r="H272" s="136"/>
      <c r="I272" s="136"/>
      <c r="J272" s="136"/>
      <c r="K272" s="138">
        <v>1</v>
      </c>
      <c r="L272" s="138" t="s">
        <v>0</v>
      </c>
      <c r="M272" s="139">
        <v>7000</v>
      </c>
      <c r="N272" s="140">
        <f>SUM(K272*M272)</f>
        <v>7000</v>
      </c>
      <c r="O272" s="139">
        <v>9000</v>
      </c>
      <c r="P272" s="140">
        <f>SUM(K272*O272)</f>
        <v>9000</v>
      </c>
      <c r="Q272" s="141">
        <v>11000</v>
      </c>
      <c r="R272" s="140">
        <f>SUM(K272*Q272)</f>
        <v>11000</v>
      </c>
      <c r="S272" s="142">
        <f>M272</f>
        <v>7000</v>
      </c>
      <c r="T272" s="143" t="str">
        <f>M269</f>
        <v>(株)ダイナン産業</v>
      </c>
      <c r="U272" s="121"/>
    </row>
    <row r="273" spans="2:21" ht="21.95" customHeight="1">
      <c r="B273" s="128"/>
      <c r="C273" s="10"/>
      <c r="D273" s="10"/>
      <c r="E273" s="129"/>
      <c r="F273" s="10" t="s">
        <v>96</v>
      </c>
      <c r="G273" s="10"/>
      <c r="H273" s="10"/>
      <c r="I273" s="10"/>
      <c r="J273" s="10"/>
      <c r="K273" s="129"/>
      <c r="L273" s="130"/>
      <c r="M273" s="131"/>
      <c r="N273" s="129"/>
      <c r="O273" s="131"/>
      <c r="P273" s="129"/>
      <c r="Q273" s="131"/>
      <c r="R273" s="129"/>
      <c r="S273" s="132"/>
      <c r="T273" s="133"/>
      <c r="U273" s="121"/>
    </row>
    <row r="274" spans="2:21" ht="21.95" customHeight="1">
      <c r="B274" s="134"/>
      <c r="C274" s="135" t="s">
        <v>95</v>
      </c>
      <c r="D274" s="136"/>
      <c r="E274" s="137"/>
      <c r="F274" s="135" t="s">
        <v>94</v>
      </c>
      <c r="G274" s="136"/>
      <c r="H274" s="136"/>
      <c r="I274" s="136"/>
      <c r="J274" s="136"/>
      <c r="K274" s="138">
        <v>1</v>
      </c>
      <c r="L274" s="138" t="s">
        <v>0</v>
      </c>
      <c r="M274" s="139">
        <v>19500</v>
      </c>
      <c r="N274" s="140">
        <f>SUM(K274*M274)</f>
        <v>19500</v>
      </c>
      <c r="O274" s="139">
        <v>8000</v>
      </c>
      <c r="P274" s="140">
        <f>SUM(K274*O274)</f>
        <v>8000</v>
      </c>
      <c r="Q274" s="141">
        <v>20000</v>
      </c>
      <c r="R274" s="140">
        <f>SUM(K274*Q274)</f>
        <v>20000</v>
      </c>
      <c r="S274" s="142">
        <f>O274</f>
        <v>8000</v>
      </c>
      <c r="T274" s="143" t="str">
        <f>O269</f>
        <v>中部大理石</v>
      </c>
      <c r="U274" s="121"/>
    </row>
    <row r="275" spans="2:21" ht="21.95" customHeight="1">
      <c r="B275" s="128"/>
      <c r="C275" s="10"/>
      <c r="D275" s="10"/>
      <c r="E275" s="129"/>
      <c r="F275" s="10" t="s">
        <v>98</v>
      </c>
      <c r="G275" s="10"/>
      <c r="H275" s="10"/>
      <c r="I275" s="10"/>
      <c r="J275" s="10"/>
      <c r="K275" s="129"/>
      <c r="L275" s="130"/>
      <c r="M275" s="131"/>
      <c r="N275" s="129"/>
      <c r="O275" s="131" t="s">
        <v>485</v>
      </c>
      <c r="P275" s="129"/>
      <c r="Q275" s="131"/>
      <c r="R275" s="129"/>
      <c r="S275" s="132"/>
      <c r="T275" s="133"/>
      <c r="U275" s="121"/>
    </row>
    <row r="276" spans="2:21" ht="21.95" customHeight="1">
      <c r="B276" s="134"/>
      <c r="C276" s="135" t="s">
        <v>97</v>
      </c>
      <c r="D276" s="136"/>
      <c r="E276" s="137"/>
      <c r="F276" s="135" t="s">
        <v>94</v>
      </c>
      <c r="G276" s="136"/>
      <c r="H276" s="136"/>
      <c r="I276" s="136"/>
      <c r="J276" s="136"/>
      <c r="K276" s="138">
        <v>1</v>
      </c>
      <c r="L276" s="138" t="s">
        <v>0</v>
      </c>
      <c r="M276" s="139">
        <v>65000</v>
      </c>
      <c r="N276" s="140">
        <f>SUM(K276*M276)</f>
        <v>65000</v>
      </c>
      <c r="O276" s="139">
        <v>40740</v>
      </c>
      <c r="P276" s="140">
        <f>SUM(K276*O276)</f>
        <v>40740</v>
      </c>
      <c r="Q276" s="141">
        <v>52000</v>
      </c>
      <c r="R276" s="140">
        <f>SUM(K276*Q276)</f>
        <v>52000</v>
      </c>
      <c r="S276" s="142">
        <f>O276</f>
        <v>40740</v>
      </c>
      <c r="T276" s="143" t="str">
        <f>T274</f>
        <v>中部大理石</v>
      </c>
      <c r="U276" s="121"/>
    </row>
    <row r="277" spans="2:21" ht="21.95" customHeight="1">
      <c r="B277" s="128"/>
      <c r="C277" s="10"/>
      <c r="D277" s="10"/>
      <c r="E277" s="129"/>
      <c r="F277" s="10"/>
      <c r="G277" s="10"/>
      <c r="H277" s="10"/>
      <c r="I277" s="10"/>
      <c r="J277" s="10"/>
      <c r="K277" s="129"/>
      <c r="L277" s="130"/>
      <c r="M277" s="131"/>
      <c r="N277" s="129"/>
      <c r="O277" s="131"/>
      <c r="P277" s="129"/>
      <c r="Q277" s="131"/>
      <c r="R277" s="129"/>
      <c r="S277" s="132"/>
      <c r="T277" s="133"/>
      <c r="U277" s="121"/>
    </row>
    <row r="278" spans="2:21" ht="21.95" customHeight="1">
      <c r="B278" s="134"/>
      <c r="C278" s="135" t="s">
        <v>443</v>
      </c>
      <c r="D278" s="136"/>
      <c r="E278" s="137"/>
      <c r="F278" s="135" t="s">
        <v>444</v>
      </c>
      <c r="G278" s="136"/>
      <c r="H278" s="136"/>
      <c r="I278" s="136"/>
      <c r="J278" s="136"/>
      <c r="K278" s="138">
        <v>1</v>
      </c>
      <c r="L278" s="138" t="s">
        <v>0</v>
      </c>
      <c r="M278" s="139">
        <v>21000</v>
      </c>
      <c r="N278" s="140">
        <f>SUM(K278*M278)</f>
        <v>21000</v>
      </c>
      <c r="O278" s="139">
        <v>26000</v>
      </c>
      <c r="P278" s="140">
        <f>SUM(K278*O278)</f>
        <v>26000</v>
      </c>
      <c r="Q278" s="141">
        <v>25000</v>
      </c>
      <c r="R278" s="140">
        <f>SUM(K278*Q278)</f>
        <v>25000</v>
      </c>
      <c r="S278" s="142">
        <f>M278</f>
        <v>21000</v>
      </c>
      <c r="T278" s="143" t="str">
        <f>M269</f>
        <v>(株)ダイナン産業</v>
      </c>
      <c r="U278" s="121"/>
    </row>
    <row r="279" spans="2:21" ht="21.95" customHeight="1">
      <c r="B279" s="128"/>
      <c r="C279" s="10"/>
      <c r="D279" s="10"/>
      <c r="E279" s="129"/>
      <c r="F279" s="10"/>
      <c r="G279" s="10"/>
      <c r="H279" s="10"/>
      <c r="I279" s="10"/>
      <c r="J279" s="10"/>
      <c r="K279" s="129"/>
      <c r="L279" s="130"/>
      <c r="M279" s="144"/>
      <c r="N279" s="145"/>
      <c r="O279" s="144"/>
      <c r="P279" s="145"/>
      <c r="Q279" s="144"/>
      <c r="R279" s="145"/>
      <c r="S279" s="132"/>
      <c r="T279" s="133"/>
      <c r="U279" s="121"/>
    </row>
    <row r="280" spans="2:21" ht="21.95" customHeight="1">
      <c r="B280" s="134"/>
      <c r="C280" s="135"/>
      <c r="D280" s="136"/>
      <c r="E280" s="137"/>
      <c r="F280" s="135"/>
      <c r="G280" s="136"/>
      <c r="H280" s="136"/>
      <c r="I280" s="136"/>
      <c r="J280" s="136"/>
      <c r="K280" s="138"/>
      <c r="L280" s="138"/>
      <c r="M280" s="139"/>
      <c r="N280" s="140"/>
      <c r="O280" s="139"/>
      <c r="P280" s="140"/>
      <c r="Q280" s="141"/>
      <c r="R280" s="140"/>
      <c r="S280" s="142"/>
      <c r="T280" s="143"/>
      <c r="U280" s="121"/>
    </row>
    <row r="281" spans="2:21" ht="21.95" customHeight="1">
      <c r="B281" s="128"/>
      <c r="C281" s="10"/>
      <c r="D281" s="10"/>
      <c r="E281" s="129"/>
      <c r="F281" s="10"/>
      <c r="G281" s="10"/>
      <c r="H281" s="10"/>
      <c r="I281" s="10"/>
      <c r="J281" s="10"/>
      <c r="K281" s="129"/>
      <c r="L281" s="130"/>
      <c r="M281" s="144"/>
      <c r="N281" s="145"/>
      <c r="O281" s="144"/>
      <c r="P281" s="145"/>
      <c r="Q281" s="144"/>
      <c r="R281" s="145"/>
      <c r="S281" s="132"/>
      <c r="T281" s="133"/>
      <c r="U281" s="121"/>
    </row>
    <row r="282" spans="2:21" ht="21.95" customHeight="1">
      <c r="B282" s="134"/>
      <c r="C282" s="135"/>
      <c r="D282" s="136"/>
      <c r="E282" s="137"/>
      <c r="F282" s="135"/>
      <c r="G282" s="136"/>
      <c r="H282" s="136"/>
      <c r="I282" s="136"/>
      <c r="J282" s="136"/>
      <c r="K282" s="138"/>
      <c r="L282" s="138"/>
      <c r="M282" s="139"/>
      <c r="N282" s="140"/>
      <c r="O282" s="139"/>
      <c r="P282" s="140"/>
      <c r="Q282" s="141"/>
      <c r="R282" s="140"/>
      <c r="S282" s="142"/>
      <c r="T282" s="143"/>
      <c r="U282" s="121"/>
    </row>
    <row r="283" spans="2:21" ht="21.95" customHeight="1">
      <c r="B283" s="128"/>
      <c r="C283" s="10"/>
      <c r="D283" s="10"/>
      <c r="E283" s="129"/>
      <c r="F283" s="10"/>
      <c r="G283" s="10"/>
      <c r="H283" s="10"/>
      <c r="I283" s="10"/>
      <c r="J283" s="10"/>
      <c r="K283" s="129"/>
      <c r="L283" s="130"/>
      <c r="M283" s="144"/>
      <c r="N283" s="145"/>
      <c r="O283" s="144"/>
      <c r="P283" s="145"/>
      <c r="Q283" s="144"/>
      <c r="R283" s="145"/>
      <c r="S283" s="132"/>
      <c r="T283" s="133"/>
      <c r="U283" s="121"/>
    </row>
    <row r="284" spans="2:21" ht="21.95" customHeight="1">
      <c r="B284" s="134"/>
      <c r="C284" s="135"/>
      <c r="D284" s="136"/>
      <c r="E284" s="137"/>
      <c r="F284" s="135"/>
      <c r="G284" s="136"/>
      <c r="H284" s="136"/>
      <c r="I284" s="136"/>
      <c r="J284" s="136"/>
      <c r="K284" s="138"/>
      <c r="L284" s="138"/>
      <c r="M284" s="139"/>
      <c r="N284" s="140"/>
      <c r="O284" s="139"/>
      <c r="P284" s="140"/>
      <c r="Q284" s="141"/>
      <c r="R284" s="140"/>
      <c r="S284" s="142"/>
      <c r="T284" s="143"/>
      <c r="U284" s="121"/>
    </row>
    <row r="285" spans="2:21" ht="21.95" customHeight="1">
      <c r="B285" s="128"/>
      <c r="C285" s="10"/>
      <c r="D285" s="10"/>
      <c r="E285" s="129"/>
      <c r="F285" s="10"/>
      <c r="G285" s="10"/>
      <c r="H285" s="10"/>
      <c r="I285" s="10"/>
      <c r="J285" s="10"/>
      <c r="K285" s="129"/>
      <c r="L285" s="130"/>
      <c r="M285" s="144"/>
      <c r="N285" s="145"/>
      <c r="O285" s="144"/>
      <c r="P285" s="145"/>
      <c r="Q285" s="144"/>
      <c r="R285" s="145"/>
      <c r="S285" s="146"/>
      <c r="T285" s="133"/>
      <c r="U285" s="121"/>
    </row>
    <row r="286" spans="2:21" ht="21.95" customHeight="1">
      <c r="B286" s="134"/>
      <c r="C286" s="135"/>
      <c r="D286" s="136"/>
      <c r="E286" s="137"/>
      <c r="F286" s="135"/>
      <c r="G286" s="136"/>
      <c r="H286" s="136"/>
      <c r="I286" s="136"/>
      <c r="J286" s="136"/>
      <c r="K286" s="138"/>
      <c r="L286" s="138"/>
      <c r="M286" s="139"/>
      <c r="N286" s="140"/>
      <c r="O286" s="139"/>
      <c r="P286" s="140"/>
      <c r="Q286" s="141"/>
      <c r="R286" s="140"/>
      <c r="S286" s="142"/>
      <c r="T286" s="143"/>
      <c r="U286" s="121"/>
    </row>
    <row r="287" spans="2:21" ht="21.95" customHeight="1">
      <c r="B287" s="128"/>
      <c r="C287" s="10"/>
      <c r="D287" s="10"/>
      <c r="E287" s="129"/>
      <c r="F287" s="10"/>
      <c r="G287" s="10"/>
      <c r="H287" s="10"/>
      <c r="I287" s="10"/>
      <c r="J287" s="10"/>
      <c r="K287" s="129"/>
      <c r="L287" s="130"/>
      <c r="M287" s="144"/>
      <c r="N287" s="145"/>
      <c r="O287" s="144"/>
      <c r="P287" s="145"/>
      <c r="Q287" s="144"/>
      <c r="R287" s="145"/>
      <c r="S287" s="146"/>
      <c r="T287" s="133"/>
      <c r="U287" s="121"/>
    </row>
    <row r="288" spans="2:21" ht="21.95" customHeight="1">
      <c r="B288" s="134"/>
      <c r="C288" s="135"/>
      <c r="D288" s="136"/>
      <c r="E288" s="137"/>
      <c r="F288" s="135"/>
      <c r="G288" s="136"/>
      <c r="H288" s="136"/>
      <c r="I288" s="136"/>
      <c r="J288" s="136"/>
      <c r="K288" s="138"/>
      <c r="L288" s="138"/>
      <c r="M288" s="139"/>
      <c r="N288" s="140"/>
      <c r="O288" s="139"/>
      <c r="P288" s="140"/>
      <c r="Q288" s="141"/>
      <c r="R288" s="140"/>
      <c r="S288" s="142"/>
      <c r="T288" s="143"/>
      <c r="U288" s="121"/>
    </row>
    <row r="289" spans="2:21" ht="21.95" customHeight="1">
      <c r="B289" s="128"/>
      <c r="C289" s="10"/>
      <c r="D289" s="10"/>
      <c r="E289" s="129"/>
      <c r="F289" s="10"/>
      <c r="G289" s="10"/>
      <c r="H289" s="10"/>
      <c r="I289" s="10"/>
      <c r="J289" s="10"/>
      <c r="K289" s="129"/>
      <c r="L289" s="130"/>
      <c r="M289" s="144"/>
      <c r="N289" s="145"/>
      <c r="O289" s="144"/>
      <c r="P289" s="145"/>
      <c r="Q289" s="144"/>
      <c r="R289" s="145"/>
      <c r="S289" s="147"/>
      <c r="T289" s="133"/>
      <c r="U289" s="121"/>
    </row>
    <row r="290" spans="2:21" ht="21.95" customHeight="1">
      <c r="B290" s="134"/>
      <c r="C290" s="135"/>
      <c r="D290" s="136"/>
      <c r="E290" s="137"/>
      <c r="F290" s="135"/>
      <c r="G290" s="136"/>
      <c r="H290" s="136"/>
      <c r="I290" s="136"/>
      <c r="J290" s="136"/>
      <c r="K290" s="138"/>
      <c r="L290" s="138"/>
      <c r="M290" s="139"/>
      <c r="N290" s="140"/>
      <c r="O290" s="139"/>
      <c r="P290" s="140"/>
      <c r="Q290" s="141"/>
      <c r="R290" s="140"/>
      <c r="S290" s="142"/>
      <c r="T290" s="143"/>
      <c r="U290" s="121"/>
    </row>
    <row r="291" spans="2:21" ht="21.95" customHeight="1">
      <c r="B291" s="128"/>
      <c r="C291" s="10"/>
      <c r="D291" s="10"/>
      <c r="E291" s="129"/>
      <c r="F291" s="10"/>
      <c r="G291" s="10"/>
      <c r="H291" s="10"/>
      <c r="I291" s="10"/>
      <c r="J291" s="10"/>
      <c r="K291" s="129"/>
      <c r="L291" s="130"/>
      <c r="M291" s="144"/>
      <c r="N291" s="145"/>
      <c r="O291" s="144"/>
      <c r="P291" s="145"/>
      <c r="Q291" s="144"/>
      <c r="R291" s="145"/>
      <c r="S291" s="146"/>
      <c r="T291" s="133"/>
      <c r="U291" s="121"/>
    </row>
    <row r="292" spans="2:21" ht="21.75" customHeight="1">
      <c r="B292" s="134"/>
      <c r="C292" s="135"/>
      <c r="D292" s="136"/>
      <c r="E292" s="137"/>
      <c r="F292" s="135"/>
      <c r="G292" s="136"/>
      <c r="H292" s="136"/>
      <c r="I292" s="136"/>
      <c r="J292" s="136"/>
      <c r="K292" s="138"/>
      <c r="L292" s="138"/>
      <c r="M292" s="139"/>
      <c r="N292" s="140"/>
      <c r="O292" s="139"/>
      <c r="P292" s="140"/>
      <c r="Q292" s="141"/>
      <c r="R292" s="140"/>
      <c r="S292" s="142"/>
      <c r="T292" s="143"/>
      <c r="U292" s="121"/>
    </row>
    <row r="293" spans="2:21" ht="23.25" customHeight="1">
      <c r="B293" s="128"/>
      <c r="C293" s="10"/>
      <c r="D293" s="10"/>
      <c r="E293" s="129"/>
      <c r="F293" s="10"/>
      <c r="G293" s="10"/>
      <c r="H293" s="10"/>
      <c r="I293" s="10"/>
      <c r="J293" s="10"/>
      <c r="K293" s="129"/>
      <c r="L293" s="130"/>
      <c r="M293" s="144"/>
      <c r="N293" s="145"/>
      <c r="O293" s="144"/>
      <c r="P293" s="145"/>
      <c r="Q293" s="144"/>
      <c r="R293" s="145"/>
      <c r="S293" s="147"/>
      <c r="T293" s="133"/>
      <c r="U293" s="121"/>
    </row>
    <row r="294" spans="2:21" ht="21.95" customHeight="1">
      <c r="B294" s="134"/>
      <c r="C294" s="135"/>
      <c r="D294" s="136"/>
      <c r="E294" s="137"/>
      <c r="F294" s="135"/>
      <c r="G294" s="136"/>
      <c r="H294" s="136"/>
      <c r="I294" s="136"/>
      <c r="J294" s="136"/>
      <c r="K294" s="138"/>
      <c r="L294" s="138"/>
      <c r="M294" s="139"/>
      <c r="N294" s="140"/>
      <c r="O294" s="139"/>
      <c r="P294" s="140"/>
      <c r="Q294" s="141"/>
      <c r="R294" s="140"/>
      <c r="S294" s="142"/>
      <c r="T294" s="143"/>
      <c r="U294" s="121"/>
    </row>
    <row r="295" spans="2:21" ht="21.95" customHeight="1">
      <c r="B295" s="128"/>
      <c r="C295" s="10"/>
      <c r="D295" s="10"/>
      <c r="E295" s="129"/>
      <c r="F295" s="10"/>
      <c r="G295" s="10"/>
      <c r="H295" s="10"/>
      <c r="I295" s="10"/>
      <c r="J295" s="10"/>
      <c r="K295" s="129"/>
      <c r="L295" s="130"/>
      <c r="M295" s="145"/>
      <c r="N295" s="145"/>
      <c r="O295" s="145"/>
      <c r="P295" s="145"/>
      <c r="Q295" s="144"/>
      <c r="R295" s="145"/>
      <c r="S295" s="146"/>
      <c r="T295" s="148"/>
      <c r="U295" s="121"/>
    </row>
    <row r="296" spans="2:21" ht="21.95" customHeight="1">
      <c r="B296" s="134"/>
      <c r="C296" s="135"/>
      <c r="D296" s="136"/>
      <c r="E296" s="137"/>
      <c r="F296" s="135"/>
      <c r="G296" s="136"/>
      <c r="H296" s="136"/>
      <c r="I296" s="136"/>
      <c r="J296" s="136"/>
      <c r="K296" s="138"/>
      <c r="L296" s="138"/>
      <c r="M296" s="137"/>
      <c r="N296" s="140"/>
      <c r="O296" s="137"/>
      <c r="P296" s="140"/>
      <c r="Q296" s="149"/>
      <c r="R296" s="140"/>
      <c r="S296" s="142"/>
      <c r="T296" s="150"/>
      <c r="U296" s="121"/>
    </row>
    <row r="297" spans="2:21" ht="21.95" customHeight="1">
      <c r="B297" s="128"/>
      <c r="C297" s="10"/>
      <c r="D297" s="10"/>
      <c r="E297" s="129"/>
      <c r="F297" s="10"/>
      <c r="G297" s="10"/>
      <c r="H297" s="10"/>
      <c r="I297" s="10"/>
      <c r="J297" s="10"/>
      <c r="K297" s="129"/>
      <c r="L297" s="130"/>
      <c r="M297" s="145"/>
      <c r="N297" s="145"/>
      <c r="O297" s="145"/>
      <c r="P297" s="145"/>
      <c r="Q297" s="145"/>
      <c r="R297" s="145"/>
      <c r="S297" s="147"/>
      <c r="T297" s="148"/>
      <c r="U297" s="121"/>
    </row>
    <row r="298" spans="2:21" ht="21.95" customHeight="1">
      <c r="B298" s="134"/>
      <c r="C298" s="135"/>
      <c r="D298" s="136"/>
      <c r="E298" s="137"/>
      <c r="F298" s="135"/>
      <c r="G298" s="136"/>
      <c r="H298" s="136"/>
      <c r="I298" s="136"/>
      <c r="J298" s="136"/>
      <c r="K298" s="138"/>
      <c r="L298" s="138"/>
      <c r="M298" s="137"/>
      <c r="N298" s="140"/>
      <c r="O298" s="137"/>
      <c r="P298" s="140"/>
      <c r="Q298" s="149"/>
      <c r="R298" s="140"/>
      <c r="S298" s="142"/>
      <c r="T298" s="150"/>
      <c r="U298" s="121"/>
    </row>
    <row r="299" spans="2:21" ht="21.95" customHeight="1">
      <c r="B299" s="128"/>
      <c r="C299" s="10"/>
      <c r="D299" s="10"/>
      <c r="E299" s="129"/>
      <c r="F299" s="10"/>
      <c r="G299" s="10"/>
      <c r="H299" s="10"/>
      <c r="I299" s="10"/>
      <c r="J299" s="10"/>
      <c r="K299" s="129"/>
      <c r="L299" s="130"/>
      <c r="M299" s="145"/>
      <c r="N299" s="145"/>
      <c r="O299" s="145"/>
      <c r="P299" s="145"/>
      <c r="Q299" s="145"/>
      <c r="R299" s="145"/>
      <c r="S299" s="147"/>
      <c r="T299" s="148"/>
      <c r="U299" s="121"/>
    </row>
    <row r="300" spans="2:21" ht="21.95" customHeight="1">
      <c r="B300" s="134"/>
      <c r="C300" s="135"/>
      <c r="D300" s="136"/>
      <c r="E300" s="137"/>
      <c r="F300" s="135"/>
      <c r="G300" s="136"/>
      <c r="H300" s="136"/>
      <c r="I300" s="136"/>
      <c r="J300" s="136"/>
      <c r="K300" s="138"/>
      <c r="L300" s="138"/>
      <c r="M300" s="149"/>
      <c r="N300" s="149"/>
      <c r="O300" s="149"/>
      <c r="P300" s="149"/>
      <c r="Q300" s="149"/>
      <c r="R300" s="149"/>
      <c r="S300" s="142"/>
      <c r="T300" s="150"/>
      <c r="U300" s="121"/>
    </row>
    <row r="301" spans="2:21" ht="21.95" customHeight="1">
      <c r="B301" s="128"/>
      <c r="C301" s="10"/>
      <c r="D301" s="10"/>
      <c r="E301" s="129"/>
      <c r="F301" s="10"/>
      <c r="G301" s="10"/>
      <c r="H301" s="10"/>
      <c r="I301" s="10"/>
      <c r="J301" s="10"/>
      <c r="K301" s="129"/>
      <c r="L301" s="130"/>
      <c r="M301" s="145"/>
      <c r="N301" s="145"/>
      <c r="O301" s="145"/>
      <c r="P301" s="145"/>
      <c r="Q301" s="145"/>
      <c r="R301" s="145"/>
      <c r="S301" s="147"/>
      <c r="T301" s="148"/>
      <c r="U301" s="121"/>
    </row>
    <row r="302" spans="2:21" ht="21.95" customHeight="1">
      <c r="B302" s="134"/>
      <c r="C302" s="136"/>
      <c r="D302" s="136"/>
      <c r="E302" s="137"/>
      <c r="F302" s="136"/>
      <c r="G302" s="136"/>
      <c r="H302" s="136"/>
      <c r="I302" s="136"/>
      <c r="J302" s="136"/>
      <c r="K302" s="137"/>
      <c r="L302" s="138"/>
      <c r="M302" s="149"/>
      <c r="N302" s="149"/>
      <c r="O302" s="149"/>
      <c r="P302" s="149"/>
      <c r="Q302" s="149"/>
      <c r="R302" s="149"/>
      <c r="S302" s="142"/>
      <c r="T302" s="150"/>
      <c r="U302" s="121"/>
    </row>
    <row r="303" spans="2:21" ht="21.95" customHeight="1">
      <c r="B303" s="128"/>
      <c r="C303" s="10"/>
      <c r="D303" s="10"/>
      <c r="E303" s="129"/>
      <c r="F303" s="10"/>
      <c r="G303" s="10"/>
      <c r="H303" s="10"/>
      <c r="I303" s="10"/>
      <c r="J303" s="10"/>
      <c r="K303" s="129"/>
      <c r="L303" s="130"/>
      <c r="M303" s="145"/>
      <c r="N303" s="145"/>
      <c r="O303" s="145"/>
      <c r="P303" s="145"/>
      <c r="Q303" s="145"/>
      <c r="R303" s="145"/>
      <c r="S303" s="147"/>
      <c r="T303" s="148"/>
      <c r="U303" s="121"/>
    </row>
    <row r="304" spans="2:21" ht="21.95" customHeight="1" thickBot="1">
      <c r="B304" s="151"/>
      <c r="C304" s="152"/>
      <c r="D304" s="152"/>
      <c r="E304" s="153"/>
      <c r="F304" s="152"/>
      <c r="G304" s="152"/>
      <c r="H304" s="152"/>
      <c r="I304" s="152"/>
      <c r="J304" s="152"/>
      <c r="K304" s="153"/>
      <c r="L304" s="154"/>
      <c r="M304" s="155"/>
      <c r="N304" s="155"/>
      <c r="O304" s="155"/>
      <c r="P304" s="155"/>
      <c r="Q304" s="155"/>
      <c r="R304" s="155"/>
      <c r="S304" s="156"/>
      <c r="T304" s="157"/>
      <c r="U304" s="121"/>
    </row>
    <row r="305" spans="1:21" ht="19.899999999999999" customHeight="1">
      <c r="B305" s="128"/>
      <c r="C305" s="10"/>
      <c r="D305" s="10"/>
      <c r="E305" s="129"/>
      <c r="F305" s="10"/>
      <c r="G305" s="10"/>
      <c r="H305" s="10"/>
      <c r="I305" s="10"/>
      <c r="J305" s="10"/>
      <c r="K305" s="129"/>
      <c r="L305" s="130"/>
      <c r="M305" s="145"/>
      <c r="N305" s="145"/>
      <c r="O305" s="145"/>
      <c r="P305" s="145"/>
      <c r="Q305" s="145"/>
      <c r="R305" s="145"/>
      <c r="S305" s="146"/>
      <c r="T305" s="148"/>
      <c r="U305" s="121"/>
    </row>
    <row r="306" spans="1:21" ht="19.899999999999999" customHeight="1">
      <c r="B306" s="478" t="s">
        <v>3</v>
      </c>
      <c r="C306" s="479"/>
      <c r="D306" s="480"/>
      <c r="E306" s="129"/>
      <c r="F306" s="10"/>
      <c r="G306" s="10"/>
      <c r="H306" s="10"/>
      <c r="I306" s="10"/>
      <c r="J306" s="10"/>
      <c r="K306" s="129"/>
      <c r="L306" s="130"/>
      <c r="M306" s="145"/>
      <c r="N306" s="145">
        <f>SUM(N271:N304)</f>
        <v>112500</v>
      </c>
      <c r="O306" s="145"/>
      <c r="P306" s="145">
        <f>SUM(P271:P304)</f>
        <v>83740</v>
      </c>
      <c r="Q306" s="145">
        <f>SUM(Q271:Q304)</f>
        <v>108000</v>
      </c>
      <c r="R306" s="145">
        <f>SUM(R271:R304)</f>
        <v>108000</v>
      </c>
      <c r="S306" s="145"/>
      <c r="T306" s="158"/>
      <c r="U306" s="121"/>
    </row>
    <row r="307" spans="1:21" ht="19.899999999999999" customHeight="1" thickBot="1">
      <c r="B307" s="151"/>
      <c r="C307" s="152"/>
      <c r="D307" s="152"/>
      <c r="E307" s="153"/>
      <c r="F307" s="152"/>
      <c r="G307" s="152"/>
      <c r="H307" s="152"/>
      <c r="I307" s="152"/>
      <c r="J307" s="152"/>
      <c r="K307" s="153"/>
      <c r="L307" s="154"/>
      <c r="M307" s="155"/>
      <c r="N307" s="155"/>
      <c r="O307" s="155"/>
      <c r="P307" s="155"/>
      <c r="Q307" s="155"/>
      <c r="R307" s="155"/>
      <c r="S307" s="159"/>
      <c r="T307" s="157"/>
      <c r="U307" s="121"/>
    </row>
    <row r="309" spans="1:21">
      <c r="B309" s="28" t="e">
        <f>B265</f>
        <v>#REF!</v>
      </c>
      <c r="T309" s="46"/>
    </row>
    <row r="310" spans="1:21" ht="42">
      <c r="A310" s="109"/>
      <c r="M310" s="110" t="s">
        <v>17</v>
      </c>
    </row>
    <row r="311" spans="1:21" ht="21.75" thickBot="1">
      <c r="B311" s="111"/>
      <c r="C311" s="112"/>
      <c r="D311" s="112"/>
      <c r="E311" s="112"/>
      <c r="F311" s="112"/>
      <c r="G311" s="112"/>
      <c r="H311" s="112"/>
      <c r="I311" s="112"/>
      <c r="J311" s="112"/>
      <c r="K311" s="112"/>
      <c r="L311" s="113"/>
      <c r="M311" s="112"/>
      <c r="N311" s="112"/>
      <c r="O311" s="112"/>
      <c r="P311" s="112"/>
      <c r="Q311" s="112"/>
      <c r="R311" s="112"/>
      <c r="S311" s="114"/>
      <c r="T311" s="115"/>
    </row>
    <row r="312" spans="1:21" ht="19.899999999999999" customHeight="1">
      <c r="B312" s="116"/>
      <c r="C312" s="117"/>
      <c r="D312" s="117"/>
      <c r="E312" s="118"/>
      <c r="F312" s="117"/>
      <c r="G312" s="117"/>
      <c r="H312" s="117"/>
      <c r="I312" s="117"/>
      <c r="J312" s="117"/>
      <c r="K312" s="118"/>
      <c r="L312" s="119"/>
      <c r="M312" s="481" t="s">
        <v>18</v>
      </c>
      <c r="N312" s="482"/>
      <c r="O312" s="481" t="s">
        <v>18</v>
      </c>
      <c r="P312" s="482"/>
      <c r="Q312" s="481" t="s">
        <v>18</v>
      </c>
      <c r="R312" s="482"/>
      <c r="S312" s="119" t="s">
        <v>19</v>
      </c>
      <c r="T312" s="120"/>
      <c r="U312" s="121"/>
    </row>
    <row r="313" spans="1:21" ht="19.899999999999999" customHeight="1">
      <c r="B313" s="483" t="s">
        <v>20</v>
      </c>
      <c r="C313" s="484"/>
      <c r="D313" s="485"/>
      <c r="E313" s="486" t="s">
        <v>21</v>
      </c>
      <c r="F313" s="484"/>
      <c r="G313" s="484"/>
      <c r="H313" s="484"/>
      <c r="I313" s="484"/>
      <c r="J313" s="485"/>
      <c r="K313" s="122" t="s">
        <v>22</v>
      </c>
      <c r="L313" s="122" t="s">
        <v>5</v>
      </c>
      <c r="M313" s="487" t="s">
        <v>478</v>
      </c>
      <c r="N313" s="488"/>
      <c r="O313" s="487" t="s">
        <v>568</v>
      </c>
      <c r="P313" s="488"/>
      <c r="Q313" s="487" t="s">
        <v>567</v>
      </c>
      <c r="R313" s="488"/>
      <c r="S313" s="122" t="s">
        <v>23</v>
      </c>
      <c r="T313" s="123" t="s">
        <v>24</v>
      </c>
      <c r="U313" s="121"/>
    </row>
    <row r="314" spans="1:21" ht="19.899999999999999" customHeight="1" thickBot="1">
      <c r="B314" s="124"/>
      <c r="C314" s="114"/>
      <c r="D314" s="114"/>
      <c r="E314" s="125"/>
      <c r="F314" s="114"/>
      <c r="G314" s="114"/>
      <c r="H314" s="114"/>
      <c r="I314" s="114"/>
      <c r="J314" s="114"/>
      <c r="K314" s="125"/>
      <c r="L314" s="126"/>
      <c r="M314" s="126" t="s">
        <v>25</v>
      </c>
      <c r="N314" s="126" t="s">
        <v>26</v>
      </c>
      <c r="O314" s="126" t="s">
        <v>25</v>
      </c>
      <c r="P314" s="126" t="s">
        <v>26</v>
      </c>
      <c r="Q314" s="126" t="s">
        <v>25</v>
      </c>
      <c r="R314" s="126" t="s">
        <v>26</v>
      </c>
      <c r="S314" s="126"/>
      <c r="T314" s="127"/>
      <c r="U314" s="121"/>
    </row>
    <row r="315" spans="1:21" ht="21.95" customHeight="1">
      <c r="B315" s="128"/>
      <c r="C315" s="10"/>
      <c r="D315" s="10"/>
      <c r="E315" s="129"/>
      <c r="F315" s="10"/>
      <c r="G315" s="10"/>
      <c r="H315" s="10"/>
      <c r="I315" s="10"/>
      <c r="J315" s="10"/>
      <c r="K315" s="129"/>
      <c r="L315" s="130"/>
      <c r="M315" s="131"/>
      <c r="N315" s="129"/>
      <c r="O315" s="131"/>
      <c r="P315" s="129"/>
      <c r="Q315" s="131"/>
      <c r="R315" s="129"/>
      <c r="S315" s="132"/>
      <c r="T315" s="133"/>
      <c r="U315" s="121"/>
    </row>
    <row r="316" spans="1:21" ht="21.95" customHeight="1">
      <c r="B316" s="134"/>
      <c r="C316" s="135" t="s">
        <v>100</v>
      </c>
      <c r="D316" s="136"/>
      <c r="E316" s="137"/>
      <c r="F316" s="135" t="s">
        <v>101</v>
      </c>
      <c r="G316" s="136"/>
      <c r="H316" s="136"/>
      <c r="I316" s="136"/>
      <c r="J316" s="136"/>
      <c r="K316" s="138">
        <v>1</v>
      </c>
      <c r="L316" s="138" t="s">
        <v>2</v>
      </c>
      <c r="M316" s="139">
        <v>1100</v>
      </c>
      <c r="N316" s="140">
        <f>SUM(K316*M316)</f>
        <v>1100</v>
      </c>
      <c r="O316" s="139">
        <f>ROUNDDOWN(M316*1.15,-1)</f>
        <v>1260</v>
      </c>
      <c r="P316" s="140">
        <f>SUM(K316*O316)</f>
        <v>1260</v>
      </c>
      <c r="Q316" s="141">
        <f>ROUNDDOWN(M316*1.3,-2)</f>
        <v>1400</v>
      </c>
      <c r="R316" s="140">
        <f>SUM(K316*Q316)</f>
        <v>1400</v>
      </c>
      <c r="S316" s="142">
        <f>M316</f>
        <v>1100</v>
      </c>
      <c r="T316" s="143" t="str">
        <f>M313</f>
        <v>(有)建造</v>
      </c>
      <c r="U316" s="121"/>
    </row>
    <row r="317" spans="1:21" ht="21.95" customHeight="1">
      <c r="B317" s="128"/>
      <c r="C317" s="10"/>
      <c r="D317" s="10"/>
      <c r="E317" s="129"/>
      <c r="F317" s="10"/>
      <c r="G317" s="10"/>
      <c r="H317" s="10"/>
      <c r="I317" s="10"/>
      <c r="J317" s="10"/>
      <c r="K317" s="129"/>
      <c r="L317" s="130"/>
      <c r="M317" s="131"/>
      <c r="N317" s="129"/>
      <c r="O317" s="131"/>
      <c r="P317" s="129"/>
      <c r="Q317" s="131"/>
      <c r="R317" s="129"/>
      <c r="S317" s="132"/>
      <c r="T317" s="133"/>
      <c r="U317" s="121"/>
    </row>
    <row r="318" spans="1:21" ht="21.95" customHeight="1">
      <c r="B318" s="134"/>
      <c r="C318" s="135" t="s">
        <v>70</v>
      </c>
      <c r="D318" s="136"/>
      <c r="E318" s="137"/>
      <c r="F318" s="135" t="s">
        <v>101</v>
      </c>
      <c r="G318" s="136"/>
      <c r="H318" s="136"/>
      <c r="I318" s="136"/>
      <c r="J318" s="136"/>
      <c r="K318" s="138">
        <v>1</v>
      </c>
      <c r="L318" s="138" t="s">
        <v>2</v>
      </c>
      <c r="M318" s="139">
        <v>3500</v>
      </c>
      <c r="N318" s="140">
        <f>SUM(K318*M318)</f>
        <v>3500</v>
      </c>
      <c r="O318" s="139">
        <f>ROUNDDOWN(M318*1.15,-1)</f>
        <v>4020</v>
      </c>
      <c r="P318" s="140">
        <f>SUM(K318*O318)</f>
        <v>4020</v>
      </c>
      <c r="Q318" s="141">
        <f>ROUNDDOWN(M318*1.3,-2)</f>
        <v>4500</v>
      </c>
      <c r="R318" s="140">
        <f>SUM(K318*Q318)</f>
        <v>4500</v>
      </c>
      <c r="S318" s="142">
        <f>M318</f>
        <v>3500</v>
      </c>
      <c r="T318" s="143" t="str">
        <f>T316</f>
        <v>(有)建造</v>
      </c>
      <c r="U318" s="121"/>
    </row>
    <row r="319" spans="1:21" ht="21.95" customHeight="1">
      <c r="B319" s="128"/>
      <c r="C319" s="10"/>
      <c r="D319" s="10"/>
      <c r="E319" s="129"/>
      <c r="F319" s="10"/>
      <c r="G319" s="10"/>
      <c r="H319" s="10"/>
      <c r="I319" s="10"/>
      <c r="J319" s="10"/>
      <c r="K319" s="129"/>
      <c r="L319" s="130"/>
      <c r="M319" s="131"/>
      <c r="N319" s="129"/>
      <c r="O319" s="131"/>
      <c r="P319" s="129"/>
      <c r="Q319" s="131"/>
      <c r="R319" s="129"/>
      <c r="S319" s="132"/>
      <c r="T319" s="133"/>
      <c r="U319" s="121"/>
    </row>
    <row r="320" spans="1:21" ht="21.95" customHeight="1">
      <c r="B320" s="134"/>
      <c r="C320" s="135" t="s">
        <v>102</v>
      </c>
      <c r="D320" s="136"/>
      <c r="E320" s="137"/>
      <c r="F320" s="135" t="s">
        <v>101</v>
      </c>
      <c r="G320" s="136"/>
      <c r="H320" s="136"/>
      <c r="I320" s="136"/>
      <c r="J320" s="136"/>
      <c r="K320" s="138">
        <v>1</v>
      </c>
      <c r="L320" s="138" t="s">
        <v>2</v>
      </c>
      <c r="M320" s="139">
        <v>2500</v>
      </c>
      <c r="N320" s="140">
        <f>SUM(K320*M320)</f>
        <v>2500</v>
      </c>
      <c r="O320" s="139">
        <f>ROUNDDOWN(M320*1.15,-1)</f>
        <v>2870</v>
      </c>
      <c r="P320" s="140">
        <f>SUM(K320*O320)</f>
        <v>2870</v>
      </c>
      <c r="Q320" s="141">
        <f>ROUNDDOWN(M320*1.3,-2)</f>
        <v>3200</v>
      </c>
      <c r="R320" s="140">
        <f>SUM(K320*Q320)</f>
        <v>3200</v>
      </c>
      <c r="S320" s="142">
        <f>M320</f>
        <v>2500</v>
      </c>
      <c r="T320" s="143" t="str">
        <f>T318</f>
        <v>(有)建造</v>
      </c>
      <c r="U320" s="121"/>
    </row>
    <row r="321" spans="2:21" ht="21.95" customHeight="1">
      <c r="B321" s="128"/>
      <c r="C321" s="10"/>
      <c r="D321" s="10"/>
      <c r="E321" s="129"/>
      <c r="F321" s="10"/>
      <c r="G321" s="10"/>
      <c r="H321" s="10"/>
      <c r="I321" s="10"/>
      <c r="J321" s="10"/>
      <c r="K321" s="129"/>
      <c r="L321" s="130"/>
      <c r="M321" s="131"/>
      <c r="N321" s="129"/>
      <c r="O321" s="131"/>
      <c r="P321" s="129"/>
      <c r="Q321" s="131"/>
      <c r="R321" s="129"/>
      <c r="S321" s="132"/>
      <c r="T321" s="133"/>
      <c r="U321" s="121"/>
    </row>
    <row r="322" spans="2:21" ht="21.95" customHeight="1">
      <c r="B322" s="134"/>
      <c r="C322" s="135" t="s">
        <v>103</v>
      </c>
      <c r="D322" s="136"/>
      <c r="E322" s="137"/>
      <c r="F322" s="135" t="s">
        <v>101</v>
      </c>
      <c r="G322" s="136"/>
      <c r="H322" s="136"/>
      <c r="I322" s="136"/>
      <c r="J322" s="136"/>
      <c r="K322" s="138">
        <v>1</v>
      </c>
      <c r="L322" s="138" t="s">
        <v>2</v>
      </c>
      <c r="M322" s="139">
        <v>2500</v>
      </c>
      <c r="N322" s="140">
        <f>SUM(K322*M322)</f>
        <v>2500</v>
      </c>
      <c r="O322" s="139">
        <f>ROUNDDOWN(M322*1.15,-1)</f>
        <v>2870</v>
      </c>
      <c r="P322" s="140">
        <f>SUM(K322*O322)</f>
        <v>2870</v>
      </c>
      <c r="Q322" s="141">
        <f>ROUNDDOWN(M322*1.3,-2)</f>
        <v>3200</v>
      </c>
      <c r="R322" s="140">
        <f>SUM(K322*Q322)</f>
        <v>3200</v>
      </c>
      <c r="S322" s="142">
        <f>M322</f>
        <v>2500</v>
      </c>
      <c r="T322" s="143" t="str">
        <f>T320</f>
        <v>(有)建造</v>
      </c>
      <c r="U322" s="121"/>
    </row>
    <row r="323" spans="2:21" ht="21.95" customHeight="1">
      <c r="B323" s="128"/>
      <c r="C323" s="10"/>
      <c r="D323" s="10"/>
      <c r="E323" s="129"/>
      <c r="F323" s="10"/>
      <c r="G323" s="10"/>
      <c r="H323" s="10"/>
      <c r="I323" s="10"/>
      <c r="J323" s="10"/>
      <c r="K323" s="129"/>
      <c r="L323" s="130"/>
      <c r="M323" s="131"/>
      <c r="N323" s="129"/>
      <c r="O323" s="131"/>
      <c r="P323" s="129"/>
      <c r="Q323" s="131"/>
      <c r="R323" s="129"/>
      <c r="S323" s="132"/>
      <c r="T323" s="133"/>
      <c r="U323" s="121"/>
    </row>
    <row r="324" spans="2:21" ht="21.95" customHeight="1">
      <c r="B324" s="134"/>
      <c r="C324" s="135" t="s">
        <v>104</v>
      </c>
      <c r="D324" s="136"/>
      <c r="E324" s="137"/>
      <c r="F324" s="135" t="s">
        <v>101</v>
      </c>
      <c r="G324" s="136"/>
      <c r="H324" s="136"/>
      <c r="I324" s="136"/>
      <c r="J324" s="136"/>
      <c r="K324" s="138">
        <v>1</v>
      </c>
      <c r="L324" s="138" t="s">
        <v>105</v>
      </c>
      <c r="M324" s="139">
        <v>3200</v>
      </c>
      <c r="N324" s="140">
        <f>SUM(K324*M324)</f>
        <v>3200</v>
      </c>
      <c r="O324" s="139">
        <f>ROUNDDOWN(M324*1.15,-1)</f>
        <v>3680</v>
      </c>
      <c r="P324" s="140">
        <f>SUM(K324*O324)</f>
        <v>3680</v>
      </c>
      <c r="Q324" s="141">
        <f>ROUNDDOWN(M324*1.3,-2)</f>
        <v>4100</v>
      </c>
      <c r="R324" s="140">
        <f>SUM(K324*Q324)</f>
        <v>4100</v>
      </c>
      <c r="S324" s="142">
        <f>M324</f>
        <v>3200</v>
      </c>
      <c r="T324" s="143" t="str">
        <f>T322</f>
        <v>(有)建造</v>
      </c>
      <c r="U324" s="121"/>
    </row>
    <row r="325" spans="2:21" ht="21.95" customHeight="1">
      <c r="B325" s="128"/>
      <c r="C325" s="10"/>
      <c r="D325" s="10"/>
      <c r="E325" s="129"/>
      <c r="F325" s="10"/>
      <c r="G325" s="10"/>
      <c r="H325" s="10"/>
      <c r="I325" s="10"/>
      <c r="J325" s="10"/>
      <c r="K325" s="129"/>
      <c r="L325" s="130"/>
      <c r="M325" s="131"/>
      <c r="N325" s="129"/>
      <c r="O325" s="131"/>
      <c r="P325" s="129"/>
      <c r="Q325" s="131"/>
      <c r="R325" s="129"/>
      <c r="S325" s="132"/>
      <c r="T325" s="133"/>
      <c r="U325" s="121"/>
    </row>
    <row r="326" spans="2:21" ht="21.95" customHeight="1">
      <c r="B326" s="134"/>
      <c r="C326" s="135" t="s">
        <v>106</v>
      </c>
      <c r="D326" s="136"/>
      <c r="E326" s="137"/>
      <c r="F326" s="135" t="s">
        <v>101</v>
      </c>
      <c r="G326" s="136"/>
      <c r="H326" s="136"/>
      <c r="I326" s="136"/>
      <c r="J326" s="136"/>
      <c r="K326" s="138">
        <v>1</v>
      </c>
      <c r="L326" s="138" t="s">
        <v>105</v>
      </c>
      <c r="M326" s="139">
        <v>5500</v>
      </c>
      <c r="N326" s="140">
        <f>SUM(K326*M326)</f>
        <v>5500</v>
      </c>
      <c r="O326" s="139">
        <f>ROUNDDOWN(M326*1.15,-1)</f>
        <v>6320</v>
      </c>
      <c r="P326" s="140">
        <f>SUM(K326*O326)</f>
        <v>6320</v>
      </c>
      <c r="Q326" s="141">
        <f>ROUNDDOWN(M326*1.3,-2)</f>
        <v>7100</v>
      </c>
      <c r="R326" s="140">
        <f>SUM(K326*Q326)</f>
        <v>7100</v>
      </c>
      <c r="S326" s="142">
        <f>M326</f>
        <v>5500</v>
      </c>
      <c r="T326" s="143" t="str">
        <f>T324</f>
        <v>(有)建造</v>
      </c>
      <c r="U326" s="121"/>
    </row>
    <row r="327" spans="2:21" ht="21.95" customHeight="1">
      <c r="B327" s="128"/>
      <c r="C327" s="10"/>
      <c r="D327" s="10"/>
      <c r="E327" s="129"/>
      <c r="F327" s="10"/>
      <c r="G327" s="10"/>
      <c r="H327" s="10"/>
      <c r="I327" s="10"/>
      <c r="J327" s="10"/>
      <c r="K327" s="129"/>
      <c r="L327" s="130"/>
      <c r="M327" s="131"/>
      <c r="N327" s="129"/>
      <c r="O327" s="131"/>
      <c r="P327" s="129"/>
      <c r="Q327" s="131"/>
      <c r="R327" s="129"/>
      <c r="S327" s="132"/>
      <c r="T327" s="133"/>
      <c r="U327" s="121"/>
    </row>
    <row r="328" spans="2:21" ht="21.95" customHeight="1">
      <c r="B328" s="134"/>
      <c r="C328" s="135" t="s">
        <v>107</v>
      </c>
      <c r="D328" s="136"/>
      <c r="E328" s="137"/>
      <c r="F328" s="135" t="s">
        <v>101</v>
      </c>
      <c r="G328" s="136"/>
      <c r="H328" s="136"/>
      <c r="I328" s="136"/>
      <c r="J328" s="136"/>
      <c r="K328" s="138">
        <v>1</v>
      </c>
      <c r="L328" s="138" t="s">
        <v>105</v>
      </c>
      <c r="M328" s="139">
        <v>6500</v>
      </c>
      <c r="N328" s="140">
        <f>SUM(K328*M328)</f>
        <v>6500</v>
      </c>
      <c r="O328" s="139">
        <f>ROUNDDOWN(M328*1.15,-1)</f>
        <v>7470</v>
      </c>
      <c r="P328" s="140">
        <f>SUM(K328*O328)</f>
        <v>7470</v>
      </c>
      <c r="Q328" s="141">
        <f>ROUNDDOWN(M328*1.3,-2)</f>
        <v>8400</v>
      </c>
      <c r="R328" s="140">
        <f>SUM(K328*Q328)</f>
        <v>8400</v>
      </c>
      <c r="S328" s="142">
        <f>M328</f>
        <v>6500</v>
      </c>
      <c r="T328" s="143" t="str">
        <f>T326</f>
        <v>(有)建造</v>
      </c>
      <c r="U328" s="121"/>
    </row>
    <row r="329" spans="2:21" ht="21.95" customHeight="1">
      <c r="B329" s="128"/>
      <c r="C329" s="10"/>
      <c r="D329" s="10"/>
      <c r="E329" s="129"/>
      <c r="F329" s="10"/>
      <c r="G329" s="10"/>
      <c r="H329" s="10"/>
      <c r="I329" s="10"/>
      <c r="J329" s="10"/>
      <c r="K329" s="129"/>
      <c r="L329" s="130"/>
      <c r="M329" s="144"/>
      <c r="N329" s="145"/>
      <c r="O329" s="144"/>
      <c r="P329" s="145"/>
      <c r="Q329" s="144"/>
      <c r="R329" s="145"/>
      <c r="S329" s="146"/>
      <c r="T329" s="133"/>
      <c r="U329" s="121"/>
    </row>
    <row r="330" spans="2:21" ht="21.95" customHeight="1">
      <c r="B330" s="134"/>
      <c r="C330" s="135"/>
      <c r="D330" s="136"/>
      <c r="E330" s="137"/>
      <c r="F330" s="135"/>
      <c r="G330" s="136"/>
      <c r="H330" s="136"/>
      <c r="I330" s="136"/>
      <c r="J330" s="136"/>
      <c r="K330" s="138"/>
      <c r="L330" s="138"/>
      <c r="M330" s="139"/>
      <c r="N330" s="140"/>
      <c r="O330" s="139"/>
      <c r="P330" s="140"/>
      <c r="Q330" s="141"/>
      <c r="R330" s="140"/>
      <c r="S330" s="142"/>
      <c r="T330" s="143"/>
      <c r="U330" s="121"/>
    </row>
    <row r="331" spans="2:21" ht="21.95" customHeight="1">
      <c r="B331" s="128"/>
      <c r="C331" s="10"/>
      <c r="D331" s="10"/>
      <c r="E331" s="129"/>
      <c r="F331" s="10"/>
      <c r="G331" s="10"/>
      <c r="H331" s="10"/>
      <c r="I331" s="10"/>
      <c r="J331" s="10"/>
      <c r="K331" s="129"/>
      <c r="L331" s="130"/>
      <c r="M331" s="144"/>
      <c r="N331" s="145"/>
      <c r="O331" s="144"/>
      <c r="P331" s="145"/>
      <c r="Q331" s="144"/>
      <c r="R331" s="145"/>
      <c r="S331" s="146"/>
      <c r="T331" s="133"/>
      <c r="U331" s="121"/>
    </row>
    <row r="332" spans="2:21" ht="21.95" customHeight="1">
      <c r="B332" s="134"/>
      <c r="C332" s="135"/>
      <c r="D332" s="136"/>
      <c r="E332" s="137"/>
      <c r="F332" s="135"/>
      <c r="G332" s="136"/>
      <c r="H332" s="136"/>
      <c r="I332" s="136"/>
      <c r="J332" s="136"/>
      <c r="K332" s="138"/>
      <c r="L332" s="138"/>
      <c r="M332" s="139"/>
      <c r="N332" s="140"/>
      <c r="O332" s="139"/>
      <c r="P332" s="140"/>
      <c r="Q332" s="141"/>
      <c r="R332" s="140"/>
      <c r="S332" s="142"/>
      <c r="T332" s="143"/>
      <c r="U332" s="121"/>
    </row>
    <row r="333" spans="2:21" ht="21.95" customHeight="1">
      <c r="B333" s="128"/>
      <c r="C333" s="10"/>
      <c r="D333" s="10"/>
      <c r="E333" s="129"/>
      <c r="F333" s="10"/>
      <c r="G333" s="10"/>
      <c r="H333" s="10"/>
      <c r="I333" s="10"/>
      <c r="J333" s="10"/>
      <c r="K333" s="129"/>
      <c r="L333" s="130"/>
      <c r="M333" s="144"/>
      <c r="N333" s="145"/>
      <c r="O333" s="144"/>
      <c r="P333" s="145"/>
      <c r="Q333" s="144"/>
      <c r="R333" s="145"/>
      <c r="S333" s="147"/>
      <c r="T333" s="133"/>
      <c r="U333" s="121"/>
    </row>
    <row r="334" spans="2:21" ht="21.95" customHeight="1">
      <c r="B334" s="134"/>
      <c r="C334" s="135"/>
      <c r="D334" s="136"/>
      <c r="E334" s="137"/>
      <c r="F334" s="135"/>
      <c r="G334" s="136"/>
      <c r="H334" s="136"/>
      <c r="I334" s="136"/>
      <c r="J334" s="136"/>
      <c r="K334" s="138"/>
      <c r="L334" s="138"/>
      <c r="M334" s="139"/>
      <c r="N334" s="140"/>
      <c r="O334" s="139"/>
      <c r="P334" s="140"/>
      <c r="Q334" s="141"/>
      <c r="R334" s="140"/>
      <c r="S334" s="142"/>
      <c r="T334" s="143"/>
      <c r="U334" s="121"/>
    </row>
    <row r="335" spans="2:21" ht="21.95" customHeight="1">
      <c r="B335" s="128"/>
      <c r="C335" s="10"/>
      <c r="D335" s="10"/>
      <c r="E335" s="129"/>
      <c r="F335" s="10"/>
      <c r="G335" s="10"/>
      <c r="H335" s="10"/>
      <c r="I335" s="10"/>
      <c r="J335" s="10"/>
      <c r="K335" s="129"/>
      <c r="L335" s="130"/>
      <c r="M335" s="144"/>
      <c r="N335" s="145"/>
      <c r="O335" s="144"/>
      <c r="P335" s="145"/>
      <c r="Q335" s="144"/>
      <c r="R335" s="145"/>
      <c r="S335" s="146"/>
      <c r="T335" s="133"/>
      <c r="U335" s="121"/>
    </row>
    <row r="336" spans="2:21" ht="21.75" customHeight="1">
      <c r="B336" s="134"/>
      <c r="C336" s="135"/>
      <c r="D336" s="136"/>
      <c r="E336" s="137"/>
      <c r="F336" s="135"/>
      <c r="G336" s="136"/>
      <c r="H336" s="136"/>
      <c r="I336" s="136"/>
      <c r="J336" s="136"/>
      <c r="K336" s="138"/>
      <c r="L336" s="138"/>
      <c r="M336" s="139"/>
      <c r="N336" s="140"/>
      <c r="O336" s="139"/>
      <c r="P336" s="140"/>
      <c r="Q336" s="141"/>
      <c r="R336" s="140"/>
      <c r="S336" s="142"/>
      <c r="T336" s="143"/>
      <c r="U336" s="121"/>
    </row>
    <row r="337" spans="2:21" ht="23.25" customHeight="1">
      <c r="B337" s="128"/>
      <c r="C337" s="10"/>
      <c r="D337" s="10"/>
      <c r="E337" s="129"/>
      <c r="F337" s="10"/>
      <c r="G337" s="10"/>
      <c r="H337" s="10"/>
      <c r="I337" s="10"/>
      <c r="J337" s="10"/>
      <c r="K337" s="129"/>
      <c r="L337" s="130"/>
      <c r="M337" s="144"/>
      <c r="N337" s="145"/>
      <c r="O337" s="144"/>
      <c r="P337" s="145"/>
      <c r="Q337" s="144"/>
      <c r="R337" s="145"/>
      <c r="S337" s="147"/>
      <c r="T337" s="133"/>
      <c r="U337" s="121"/>
    </row>
    <row r="338" spans="2:21" ht="21.95" customHeight="1">
      <c r="B338" s="134"/>
      <c r="C338" s="135"/>
      <c r="D338" s="136"/>
      <c r="E338" s="137"/>
      <c r="F338" s="135"/>
      <c r="G338" s="136"/>
      <c r="H338" s="136"/>
      <c r="I338" s="136"/>
      <c r="J338" s="136"/>
      <c r="K338" s="138"/>
      <c r="L338" s="138"/>
      <c r="M338" s="139"/>
      <c r="N338" s="140"/>
      <c r="O338" s="139"/>
      <c r="P338" s="140"/>
      <c r="Q338" s="141"/>
      <c r="R338" s="140"/>
      <c r="S338" s="142"/>
      <c r="T338" s="143"/>
      <c r="U338" s="121"/>
    </row>
    <row r="339" spans="2:21" ht="21.95" customHeight="1">
      <c r="B339" s="128"/>
      <c r="C339" s="10"/>
      <c r="D339" s="10"/>
      <c r="E339" s="129"/>
      <c r="F339" s="10"/>
      <c r="G339" s="10"/>
      <c r="H339" s="10"/>
      <c r="I339" s="10"/>
      <c r="J339" s="10"/>
      <c r="K339" s="129"/>
      <c r="L339" s="130"/>
      <c r="M339" s="145"/>
      <c r="N339" s="145"/>
      <c r="O339" s="145"/>
      <c r="P339" s="145"/>
      <c r="Q339" s="144"/>
      <c r="R339" s="145"/>
      <c r="S339" s="146"/>
      <c r="T339" s="148"/>
      <c r="U339" s="121"/>
    </row>
    <row r="340" spans="2:21" ht="21.95" customHeight="1">
      <c r="B340" s="134"/>
      <c r="C340" s="135"/>
      <c r="D340" s="136"/>
      <c r="E340" s="137"/>
      <c r="F340" s="135"/>
      <c r="G340" s="136"/>
      <c r="H340" s="136"/>
      <c r="I340" s="136"/>
      <c r="J340" s="136"/>
      <c r="K340" s="138"/>
      <c r="L340" s="138"/>
      <c r="M340" s="137"/>
      <c r="N340" s="140"/>
      <c r="O340" s="137"/>
      <c r="P340" s="140"/>
      <c r="Q340" s="149"/>
      <c r="R340" s="140"/>
      <c r="S340" s="142"/>
      <c r="T340" s="150"/>
      <c r="U340" s="121"/>
    </row>
    <row r="341" spans="2:21" ht="21.95" customHeight="1">
      <c r="B341" s="128"/>
      <c r="C341" s="10"/>
      <c r="D341" s="10"/>
      <c r="E341" s="129"/>
      <c r="F341" s="10"/>
      <c r="G341" s="10"/>
      <c r="H341" s="10"/>
      <c r="I341" s="10"/>
      <c r="J341" s="10"/>
      <c r="K341" s="129"/>
      <c r="L341" s="130"/>
      <c r="M341" s="145"/>
      <c r="N341" s="145"/>
      <c r="O341" s="145"/>
      <c r="P341" s="145"/>
      <c r="Q341" s="145"/>
      <c r="R341" s="145"/>
      <c r="S341" s="147"/>
      <c r="T341" s="148"/>
      <c r="U341" s="121"/>
    </row>
    <row r="342" spans="2:21" ht="21.95" customHeight="1">
      <c r="B342" s="134"/>
      <c r="C342" s="135"/>
      <c r="D342" s="136"/>
      <c r="E342" s="137"/>
      <c r="F342" s="135"/>
      <c r="G342" s="136"/>
      <c r="H342" s="136"/>
      <c r="I342" s="136"/>
      <c r="J342" s="136"/>
      <c r="K342" s="138"/>
      <c r="L342" s="138"/>
      <c r="M342" s="137"/>
      <c r="N342" s="140"/>
      <c r="O342" s="137"/>
      <c r="P342" s="140"/>
      <c r="Q342" s="149"/>
      <c r="R342" s="140"/>
      <c r="S342" s="142"/>
      <c r="T342" s="150"/>
      <c r="U342" s="121"/>
    </row>
    <row r="343" spans="2:21" ht="21.95" customHeight="1">
      <c r="B343" s="128"/>
      <c r="C343" s="10"/>
      <c r="D343" s="10"/>
      <c r="E343" s="129"/>
      <c r="F343" s="10"/>
      <c r="G343" s="10"/>
      <c r="H343" s="10"/>
      <c r="I343" s="10"/>
      <c r="J343" s="10"/>
      <c r="K343" s="129"/>
      <c r="L343" s="130"/>
      <c r="M343" s="145"/>
      <c r="N343" s="145"/>
      <c r="O343" s="145"/>
      <c r="P343" s="145"/>
      <c r="Q343" s="145"/>
      <c r="R343" s="145"/>
      <c r="S343" s="147"/>
      <c r="T343" s="148"/>
      <c r="U343" s="121"/>
    </row>
    <row r="344" spans="2:21" ht="21.95" customHeight="1">
      <c r="B344" s="134"/>
      <c r="C344" s="135"/>
      <c r="D344" s="136"/>
      <c r="E344" s="137"/>
      <c r="F344" s="135"/>
      <c r="G344" s="136"/>
      <c r="H344" s="136"/>
      <c r="I344" s="136"/>
      <c r="J344" s="136"/>
      <c r="K344" s="138"/>
      <c r="L344" s="138"/>
      <c r="M344" s="149"/>
      <c r="N344" s="149"/>
      <c r="O344" s="149"/>
      <c r="P344" s="149"/>
      <c r="Q344" s="149"/>
      <c r="R344" s="149"/>
      <c r="S344" s="142"/>
      <c r="T344" s="150"/>
      <c r="U344" s="121"/>
    </row>
    <row r="345" spans="2:21" ht="21.95" customHeight="1">
      <c r="B345" s="128"/>
      <c r="C345" s="10"/>
      <c r="D345" s="10"/>
      <c r="E345" s="129"/>
      <c r="F345" s="10"/>
      <c r="G345" s="10"/>
      <c r="H345" s="10"/>
      <c r="I345" s="10"/>
      <c r="J345" s="10"/>
      <c r="K345" s="129"/>
      <c r="L345" s="130"/>
      <c r="M345" s="145"/>
      <c r="N345" s="145"/>
      <c r="O345" s="145"/>
      <c r="P345" s="145"/>
      <c r="Q345" s="145"/>
      <c r="R345" s="145"/>
      <c r="S345" s="147"/>
      <c r="T345" s="148"/>
      <c r="U345" s="121"/>
    </row>
    <row r="346" spans="2:21" ht="21.95" customHeight="1">
      <c r="B346" s="134"/>
      <c r="C346" s="136"/>
      <c r="D346" s="136"/>
      <c r="E346" s="137"/>
      <c r="F346" s="136"/>
      <c r="G346" s="136"/>
      <c r="H346" s="136"/>
      <c r="I346" s="136"/>
      <c r="J346" s="136"/>
      <c r="K346" s="137"/>
      <c r="L346" s="138"/>
      <c r="M346" s="149"/>
      <c r="N346" s="149"/>
      <c r="O346" s="149"/>
      <c r="P346" s="149"/>
      <c r="Q346" s="149"/>
      <c r="R346" s="149"/>
      <c r="S346" s="142"/>
      <c r="T346" s="150"/>
      <c r="U346" s="121"/>
    </row>
    <row r="347" spans="2:21" ht="21.95" customHeight="1">
      <c r="B347" s="128"/>
      <c r="C347" s="10"/>
      <c r="D347" s="10"/>
      <c r="E347" s="129"/>
      <c r="F347" s="10"/>
      <c r="G347" s="10"/>
      <c r="H347" s="10"/>
      <c r="I347" s="10"/>
      <c r="J347" s="10"/>
      <c r="K347" s="129"/>
      <c r="L347" s="130"/>
      <c r="M347" s="145"/>
      <c r="N347" s="145"/>
      <c r="O347" s="145"/>
      <c r="P347" s="145"/>
      <c r="Q347" s="145"/>
      <c r="R347" s="145"/>
      <c r="S347" s="147"/>
      <c r="T347" s="148"/>
      <c r="U347" s="121"/>
    </row>
    <row r="348" spans="2:21" ht="21.95" customHeight="1" thickBot="1">
      <c r="B348" s="151"/>
      <c r="C348" s="152"/>
      <c r="D348" s="152"/>
      <c r="E348" s="153"/>
      <c r="F348" s="152"/>
      <c r="G348" s="152"/>
      <c r="H348" s="152"/>
      <c r="I348" s="152"/>
      <c r="J348" s="152"/>
      <c r="K348" s="153"/>
      <c r="L348" s="154"/>
      <c r="M348" s="155"/>
      <c r="N348" s="155"/>
      <c r="O348" s="155"/>
      <c r="P348" s="155"/>
      <c r="Q348" s="155"/>
      <c r="R348" s="155"/>
      <c r="S348" s="156"/>
      <c r="T348" s="157"/>
      <c r="U348" s="121"/>
    </row>
    <row r="349" spans="2:21" ht="19.899999999999999" customHeight="1">
      <c r="B349" s="128"/>
      <c r="C349" s="10"/>
      <c r="D349" s="10"/>
      <c r="E349" s="129"/>
      <c r="F349" s="10"/>
      <c r="G349" s="10"/>
      <c r="H349" s="10"/>
      <c r="I349" s="10"/>
      <c r="J349" s="10"/>
      <c r="K349" s="129"/>
      <c r="L349" s="130"/>
      <c r="M349" s="145"/>
      <c r="N349" s="145"/>
      <c r="O349" s="145"/>
      <c r="P349" s="145"/>
      <c r="Q349" s="145"/>
      <c r="R349" s="145"/>
      <c r="S349" s="146"/>
      <c r="T349" s="148"/>
      <c r="U349" s="121"/>
    </row>
    <row r="350" spans="2:21" ht="19.899999999999999" customHeight="1">
      <c r="B350" s="478" t="s">
        <v>3</v>
      </c>
      <c r="C350" s="479"/>
      <c r="D350" s="480"/>
      <c r="E350" s="129"/>
      <c r="F350" s="10"/>
      <c r="G350" s="10"/>
      <c r="H350" s="10"/>
      <c r="I350" s="10"/>
      <c r="J350" s="10"/>
      <c r="K350" s="129"/>
      <c r="L350" s="130"/>
      <c r="M350" s="145">
        <f t="shared" ref="M350:R350" si="3">SUM(M315:M348)</f>
        <v>24800</v>
      </c>
      <c r="N350" s="145">
        <f t="shared" si="3"/>
        <v>24800</v>
      </c>
      <c r="O350" s="145">
        <f t="shared" si="3"/>
        <v>28490</v>
      </c>
      <c r="P350" s="145">
        <f t="shared" si="3"/>
        <v>28490</v>
      </c>
      <c r="Q350" s="145">
        <f t="shared" si="3"/>
        <v>31900</v>
      </c>
      <c r="R350" s="145">
        <f t="shared" si="3"/>
        <v>31900</v>
      </c>
      <c r="S350" s="145"/>
      <c r="T350" s="158"/>
      <c r="U350" s="121"/>
    </row>
    <row r="351" spans="2:21" ht="19.899999999999999" customHeight="1" thickBot="1">
      <c r="B351" s="151"/>
      <c r="C351" s="152"/>
      <c r="D351" s="152"/>
      <c r="E351" s="153"/>
      <c r="F351" s="152"/>
      <c r="G351" s="152"/>
      <c r="H351" s="152"/>
      <c r="I351" s="152"/>
      <c r="J351" s="152"/>
      <c r="K351" s="153"/>
      <c r="L351" s="154"/>
      <c r="M351" s="155"/>
      <c r="N351" s="155"/>
      <c r="O351" s="155"/>
      <c r="P351" s="155"/>
      <c r="Q351" s="155"/>
      <c r="R351" s="155"/>
      <c r="S351" s="159"/>
      <c r="T351" s="157"/>
      <c r="U351" s="121"/>
    </row>
    <row r="353" spans="1:23">
      <c r="B353" s="28" t="e">
        <f>B309</f>
        <v>#REF!</v>
      </c>
      <c r="T353" s="46"/>
    </row>
    <row r="354" spans="1:23" ht="42">
      <c r="A354" s="109"/>
      <c r="M354" s="110" t="s">
        <v>17</v>
      </c>
    </row>
    <row r="355" spans="1:23" ht="21.75" thickBot="1">
      <c r="B355" s="111"/>
      <c r="C355" s="112"/>
      <c r="D355" s="112"/>
      <c r="E355" s="112"/>
      <c r="F355" s="112"/>
      <c r="G355" s="112"/>
      <c r="H355" s="112"/>
      <c r="I355" s="112"/>
      <c r="J355" s="112"/>
      <c r="K355" s="112"/>
      <c r="L355" s="113"/>
      <c r="M355" s="112"/>
      <c r="N355" s="112"/>
      <c r="O355" s="112"/>
      <c r="P355" s="112"/>
      <c r="Q355" s="112"/>
      <c r="R355" s="112"/>
      <c r="S355" s="114"/>
      <c r="T355" s="115"/>
    </row>
    <row r="356" spans="1:23" ht="19.899999999999999" customHeight="1">
      <c r="B356" s="116"/>
      <c r="C356" s="117"/>
      <c r="D356" s="117"/>
      <c r="E356" s="118"/>
      <c r="F356" s="117"/>
      <c r="G356" s="117"/>
      <c r="H356" s="117"/>
      <c r="I356" s="117"/>
      <c r="J356" s="117"/>
      <c r="K356" s="118"/>
      <c r="L356" s="119"/>
      <c r="M356" s="481" t="s">
        <v>18</v>
      </c>
      <c r="N356" s="482"/>
      <c r="O356" s="481" t="s">
        <v>18</v>
      </c>
      <c r="P356" s="482"/>
      <c r="Q356" s="481" t="s">
        <v>18</v>
      </c>
      <c r="R356" s="482"/>
      <c r="S356" s="119" t="s">
        <v>19</v>
      </c>
      <c r="T356" s="120"/>
      <c r="U356" s="121"/>
    </row>
    <row r="357" spans="1:23" ht="19.899999999999999" customHeight="1">
      <c r="B357" s="483" t="s">
        <v>20</v>
      </c>
      <c r="C357" s="484"/>
      <c r="D357" s="485"/>
      <c r="E357" s="486" t="s">
        <v>21</v>
      </c>
      <c r="F357" s="484"/>
      <c r="G357" s="484"/>
      <c r="H357" s="484"/>
      <c r="I357" s="484"/>
      <c r="J357" s="485"/>
      <c r="K357" s="122" t="s">
        <v>22</v>
      </c>
      <c r="L357" s="122" t="s">
        <v>5</v>
      </c>
      <c r="M357" s="487" t="s">
        <v>478</v>
      </c>
      <c r="N357" s="488"/>
      <c r="O357" s="487" t="s">
        <v>512</v>
      </c>
      <c r="P357" s="488"/>
      <c r="Q357" s="487" t="s">
        <v>569</v>
      </c>
      <c r="R357" s="488"/>
      <c r="S357" s="122" t="s">
        <v>23</v>
      </c>
      <c r="T357" s="123" t="s">
        <v>24</v>
      </c>
      <c r="U357" s="121"/>
    </row>
    <row r="358" spans="1:23" ht="19.899999999999999" customHeight="1" thickBot="1">
      <c r="B358" s="124"/>
      <c r="C358" s="114"/>
      <c r="D358" s="114"/>
      <c r="E358" s="125"/>
      <c r="F358" s="114"/>
      <c r="G358" s="114"/>
      <c r="H358" s="114"/>
      <c r="I358" s="114"/>
      <c r="J358" s="114"/>
      <c r="K358" s="125"/>
      <c r="L358" s="126"/>
      <c r="M358" s="126" t="s">
        <v>25</v>
      </c>
      <c r="N358" s="126" t="s">
        <v>26</v>
      </c>
      <c r="O358" s="126" t="s">
        <v>25</v>
      </c>
      <c r="P358" s="126" t="s">
        <v>26</v>
      </c>
      <c r="Q358" s="126" t="s">
        <v>25</v>
      </c>
      <c r="R358" s="126" t="s">
        <v>26</v>
      </c>
      <c r="S358" s="126"/>
      <c r="T358" s="127"/>
      <c r="U358" s="121"/>
    </row>
    <row r="359" spans="1:23" ht="21.95" customHeight="1">
      <c r="B359" s="128"/>
      <c r="C359" s="10"/>
      <c r="D359" s="10"/>
      <c r="E359" s="129"/>
      <c r="F359" s="10" t="s">
        <v>113</v>
      </c>
      <c r="G359" s="10"/>
      <c r="H359" s="10"/>
      <c r="I359" s="10"/>
      <c r="J359" s="10"/>
      <c r="K359" s="129"/>
      <c r="L359" s="130"/>
      <c r="M359" s="131"/>
      <c r="N359" s="129"/>
      <c r="O359" s="131"/>
      <c r="P359" s="129"/>
      <c r="Q359" s="131"/>
      <c r="R359" s="129"/>
      <c r="S359" s="132"/>
      <c r="T359" s="133"/>
      <c r="U359" s="121"/>
    </row>
    <row r="360" spans="1:23" ht="21.95" customHeight="1">
      <c r="B360" s="134"/>
      <c r="C360" s="135" t="s">
        <v>108</v>
      </c>
      <c r="D360" s="136"/>
      <c r="E360" s="137"/>
      <c r="F360" s="135" t="s">
        <v>109</v>
      </c>
      <c r="G360" s="136"/>
      <c r="H360" s="136"/>
      <c r="I360" s="136"/>
      <c r="J360" s="136"/>
      <c r="K360" s="138">
        <v>1</v>
      </c>
      <c r="L360" s="138" t="s">
        <v>105</v>
      </c>
      <c r="M360" s="139">
        <v>6400</v>
      </c>
      <c r="N360" s="140">
        <f>SUM(K360*M360)</f>
        <v>6400</v>
      </c>
      <c r="O360" s="139">
        <v>7000</v>
      </c>
      <c r="P360" s="140">
        <f>SUM(K360*O360)</f>
        <v>7000</v>
      </c>
      <c r="Q360" s="141">
        <v>6800</v>
      </c>
      <c r="R360" s="140">
        <f>SUM(K360*Q360)</f>
        <v>6800</v>
      </c>
      <c r="S360" s="142">
        <f>ROUNDDOWN(M360*W360,0)</f>
        <v>6400</v>
      </c>
      <c r="T360" s="143" t="str">
        <f>M357</f>
        <v>(有)建造</v>
      </c>
      <c r="U360" s="121"/>
      <c r="W360" s="167">
        <v>1</v>
      </c>
    </row>
    <row r="361" spans="1:23" ht="21.95" customHeight="1">
      <c r="B361" s="128"/>
      <c r="C361" s="10"/>
      <c r="D361" s="10"/>
      <c r="E361" s="129"/>
      <c r="F361" s="10"/>
      <c r="G361" s="10"/>
      <c r="H361" s="10"/>
      <c r="I361" s="10"/>
      <c r="J361" s="10"/>
      <c r="K361" s="129"/>
      <c r="L361" s="130"/>
      <c r="M361" s="131"/>
      <c r="N361" s="129"/>
      <c r="O361" s="131"/>
      <c r="P361" s="129"/>
      <c r="Q361" s="131"/>
      <c r="R361" s="129"/>
      <c r="S361" s="132"/>
      <c r="T361" s="133"/>
      <c r="U361" s="121"/>
    </row>
    <row r="362" spans="1:23" ht="21.95" customHeight="1">
      <c r="B362" s="134"/>
      <c r="C362" s="135" t="s">
        <v>110</v>
      </c>
      <c r="D362" s="136"/>
      <c r="E362" s="137"/>
      <c r="F362" s="135" t="s">
        <v>117</v>
      </c>
      <c r="G362" s="136"/>
      <c r="H362" s="136"/>
      <c r="I362" s="136"/>
      <c r="J362" s="136"/>
      <c r="K362" s="138">
        <v>1</v>
      </c>
      <c r="L362" s="138" t="s">
        <v>111</v>
      </c>
      <c r="M362" s="139">
        <v>160000</v>
      </c>
      <c r="N362" s="140">
        <f>SUM(K362*M362)</f>
        <v>160000</v>
      </c>
      <c r="O362" s="139">
        <v>185000</v>
      </c>
      <c r="P362" s="140">
        <f>SUM(K362*O362)</f>
        <v>185000</v>
      </c>
      <c r="Q362" s="141">
        <v>200000</v>
      </c>
      <c r="R362" s="140">
        <f>SUM(K362*Q362)</f>
        <v>200000</v>
      </c>
      <c r="S362" s="142">
        <f>ROUNDDOWN(M362*W362,0)</f>
        <v>160000</v>
      </c>
      <c r="T362" s="143" t="str">
        <f>T360</f>
        <v>(有)建造</v>
      </c>
      <c r="U362" s="121"/>
      <c r="W362" s="167">
        <v>1</v>
      </c>
    </row>
    <row r="363" spans="1:23" ht="21.95" customHeight="1">
      <c r="B363" s="128"/>
      <c r="C363" s="10"/>
      <c r="D363" s="10"/>
      <c r="E363" s="129"/>
      <c r="F363" s="10"/>
      <c r="G363" s="10"/>
      <c r="H363" s="10"/>
      <c r="I363" s="10"/>
      <c r="J363" s="10"/>
      <c r="K363" s="129"/>
      <c r="L363" s="130"/>
      <c r="M363" s="131"/>
      <c r="N363" s="129"/>
      <c r="O363" s="131"/>
      <c r="P363" s="129"/>
      <c r="Q363" s="131"/>
      <c r="R363" s="129"/>
      <c r="S363" s="132"/>
      <c r="T363" s="133"/>
      <c r="U363" s="121"/>
    </row>
    <row r="364" spans="1:23" ht="21.95" customHeight="1">
      <c r="B364" s="134"/>
      <c r="C364" s="135" t="s">
        <v>112</v>
      </c>
      <c r="D364" s="136"/>
      <c r="E364" s="137"/>
      <c r="F364" s="135" t="s">
        <v>117</v>
      </c>
      <c r="G364" s="136"/>
      <c r="H364" s="136"/>
      <c r="I364" s="136"/>
      <c r="J364" s="136"/>
      <c r="K364" s="138">
        <v>1</v>
      </c>
      <c r="L364" s="138" t="s">
        <v>111</v>
      </c>
      <c r="M364" s="139">
        <v>480000</v>
      </c>
      <c r="N364" s="140">
        <f>SUM(K364*M364)</f>
        <v>480000</v>
      </c>
      <c r="O364" s="139">
        <v>520000</v>
      </c>
      <c r="P364" s="140">
        <f>SUM(K364*O364)</f>
        <v>520000</v>
      </c>
      <c r="Q364" s="141">
        <v>550000</v>
      </c>
      <c r="R364" s="140">
        <f>SUM(K364*Q364)</f>
        <v>550000</v>
      </c>
      <c r="S364" s="142">
        <f>ROUNDDOWN(M364*W364,0)</f>
        <v>480000</v>
      </c>
      <c r="T364" s="143" t="str">
        <f>T362</f>
        <v>(有)建造</v>
      </c>
      <c r="U364" s="121"/>
      <c r="W364" s="167">
        <v>1</v>
      </c>
    </row>
    <row r="365" spans="1:23" ht="21.95" customHeight="1">
      <c r="B365" s="128"/>
      <c r="C365" s="10"/>
      <c r="D365" s="10"/>
      <c r="E365" s="129"/>
      <c r="F365" s="10" t="s">
        <v>113</v>
      </c>
      <c r="G365" s="10"/>
      <c r="H365" s="10"/>
      <c r="I365" s="10"/>
      <c r="J365" s="10"/>
      <c r="K365" s="129"/>
      <c r="L365" s="130"/>
      <c r="M365" s="131"/>
      <c r="N365" s="129"/>
      <c r="O365" s="131"/>
      <c r="P365" s="129"/>
      <c r="Q365" s="131"/>
      <c r="R365" s="129"/>
      <c r="S365" s="132"/>
      <c r="T365" s="133"/>
      <c r="U365" s="121"/>
    </row>
    <row r="366" spans="1:23" ht="21.95" customHeight="1">
      <c r="B366" s="134"/>
      <c r="C366" s="135" t="s">
        <v>114</v>
      </c>
      <c r="D366" s="136"/>
      <c r="E366" s="137"/>
      <c r="F366" s="135" t="s">
        <v>115</v>
      </c>
      <c r="G366" s="136"/>
      <c r="H366" s="136"/>
      <c r="I366" s="136"/>
      <c r="J366" s="136"/>
      <c r="K366" s="138">
        <v>1</v>
      </c>
      <c r="L366" s="138" t="s">
        <v>105</v>
      </c>
      <c r="M366" s="139">
        <v>5200</v>
      </c>
      <c r="N366" s="140">
        <f>SUM(K366*M366)</f>
        <v>5200</v>
      </c>
      <c r="O366" s="139">
        <v>6200</v>
      </c>
      <c r="P366" s="140">
        <f>SUM(K366*O366)</f>
        <v>6200</v>
      </c>
      <c r="Q366" s="141">
        <v>6000</v>
      </c>
      <c r="R366" s="140">
        <f>SUM(K366*Q366)</f>
        <v>6000</v>
      </c>
      <c r="S366" s="142">
        <f>ROUNDDOWN(M366*W366,0)</f>
        <v>5200</v>
      </c>
      <c r="T366" s="143" t="str">
        <f>T364</f>
        <v>(有)建造</v>
      </c>
      <c r="U366" s="121"/>
      <c r="W366" s="167">
        <v>1</v>
      </c>
    </row>
    <row r="367" spans="1:23" ht="21.95" customHeight="1">
      <c r="B367" s="128"/>
      <c r="C367" s="10"/>
      <c r="D367" s="10"/>
      <c r="E367" s="129"/>
      <c r="F367" s="10" t="s">
        <v>113</v>
      </c>
      <c r="G367" s="10"/>
      <c r="H367" s="10"/>
      <c r="I367" s="10"/>
      <c r="J367" s="10"/>
      <c r="K367" s="129"/>
      <c r="L367" s="130"/>
      <c r="M367" s="131"/>
      <c r="N367" s="129"/>
      <c r="O367" s="131"/>
      <c r="P367" s="129"/>
      <c r="Q367" s="131"/>
      <c r="R367" s="129"/>
      <c r="S367" s="132"/>
      <c r="T367" s="133"/>
      <c r="U367" s="121"/>
    </row>
    <row r="368" spans="1:23" ht="21.95" customHeight="1">
      <c r="B368" s="134"/>
      <c r="C368" s="135" t="s">
        <v>116</v>
      </c>
      <c r="D368" s="136"/>
      <c r="E368" s="137"/>
      <c r="F368" s="135" t="s">
        <v>115</v>
      </c>
      <c r="G368" s="136"/>
      <c r="H368" s="136"/>
      <c r="I368" s="136"/>
      <c r="J368" s="136"/>
      <c r="K368" s="138">
        <v>1</v>
      </c>
      <c r="L368" s="138" t="s">
        <v>105</v>
      </c>
      <c r="M368" s="139">
        <v>4800</v>
      </c>
      <c r="N368" s="140">
        <f>SUM(K368*M368)</f>
        <v>4800</v>
      </c>
      <c r="O368" s="139">
        <v>6000</v>
      </c>
      <c r="P368" s="140">
        <f>SUM(K368*O368)</f>
        <v>6000</v>
      </c>
      <c r="Q368" s="141">
        <v>5500</v>
      </c>
      <c r="R368" s="140">
        <f>SUM(K368*Q368)</f>
        <v>5500</v>
      </c>
      <c r="S368" s="142">
        <f>ROUNDDOWN(M368*W368,0)</f>
        <v>4800</v>
      </c>
      <c r="T368" s="143" t="str">
        <f>T366</f>
        <v>(有)建造</v>
      </c>
      <c r="U368" s="121"/>
      <c r="W368" s="167">
        <v>1</v>
      </c>
    </row>
    <row r="369" spans="2:23" ht="21.95" customHeight="1">
      <c r="B369" s="128"/>
      <c r="C369" s="10"/>
      <c r="D369" s="10"/>
      <c r="E369" s="129"/>
      <c r="F369" s="10"/>
      <c r="G369" s="10"/>
      <c r="H369" s="10"/>
      <c r="I369" s="10"/>
      <c r="J369" s="10"/>
      <c r="K369" s="129"/>
      <c r="L369" s="130"/>
      <c r="M369" s="131"/>
      <c r="N369" s="129"/>
      <c r="O369" s="131"/>
      <c r="P369" s="129"/>
      <c r="Q369" s="131"/>
      <c r="R369" s="129"/>
      <c r="S369" s="132"/>
      <c r="T369" s="133"/>
      <c r="U369" s="121"/>
    </row>
    <row r="370" spans="2:23" ht="21.95" customHeight="1">
      <c r="B370" s="134"/>
      <c r="C370" s="135" t="s">
        <v>118</v>
      </c>
      <c r="D370" s="136"/>
      <c r="E370" s="137"/>
      <c r="F370" s="135" t="s">
        <v>119</v>
      </c>
      <c r="G370" s="136"/>
      <c r="H370" s="136"/>
      <c r="I370" s="136"/>
      <c r="J370" s="136"/>
      <c r="K370" s="138">
        <v>1</v>
      </c>
      <c r="L370" s="138" t="s">
        <v>105</v>
      </c>
      <c r="M370" s="139">
        <v>4000</v>
      </c>
      <c r="N370" s="140">
        <f>SUM(K370*M370)</f>
        <v>4000</v>
      </c>
      <c r="O370" s="139">
        <v>5000</v>
      </c>
      <c r="P370" s="140">
        <f>SUM(K370*O370)</f>
        <v>5000</v>
      </c>
      <c r="Q370" s="141">
        <v>4500</v>
      </c>
      <c r="R370" s="140">
        <f>SUM(K370*Q370)</f>
        <v>4500</v>
      </c>
      <c r="S370" s="142">
        <f>ROUNDDOWN(M370*W370,0)</f>
        <v>4000</v>
      </c>
      <c r="T370" s="143" t="str">
        <f>T368</f>
        <v>(有)建造</v>
      </c>
      <c r="U370" s="121"/>
      <c r="W370" s="167">
        <v>1</v>
      </c>
    </row>
    <row r="371" spans="2:23" ht="21.95" customHeight="1">
      <c r="B371" s="128"/>
      <c r="C371" s="10"/>
      <c r="D371" s="10"/>
      <c r="E371" s="129"/>
      <c r="F371" s="10"/>
      <c r="G371" s="10"/>
      <c r="H371" s="10"/>
      <c r="I371" s="10"/>
      <c r="J371" s="10"/>
      <c r="K371" s="129"/>
      <c r="L371" s="130"/>
      <c r="M371" s="131"/>
      <c r="N371" s="129"/>
      <c r="O371" s="131"/>
      <c r="P371" s="129"/>
      <c r="Q371" s="131"/>
      <c r="R371" s="129"/>
      <c r="S371" s="132"/>
      <c r="T371" s="133"/>
      <c r="U371" s="121"/>
    </row>
    <row r="372" spans="2:23" ht="21.95" customHeight="1">
      <c r="B372" s="134"/>
      <c r="C372" s="135" t="s">
        <v>120</v>
      </c>
      <c r="D372" s="136"/>
      <c r="E372" s="137"/>
      <c r="F372" s="135" t="s">
        <v>117</v>
      </c>
      <c r="G372" s="136"/>
      <c r="H372" s="136"/>
      <c r="I372" s="136"/>
      <c r="J372" s="136"/>
      <c r="K372" s="138">
        <v>1</v>
      </c>
      <c r="L372" s="138" t="s">
        <v>111</v>
      </c>
      <c r="M372" s="139">
        <v>240000</v>
      </c>
      <c r="N372" s="140">
        <f>SUM(K372*M372)</f>
        <v>240000</v>
      </c>
      <c r="O372" s="139">
        <v>300000</v>
      </c>
      <c r="P372" s="140">
        <f>SUM(K372*O372)</f>
        <v>300000</v>
      </c>
      <c r="Q372" s="141">
        <v>280000</v>
      </c>
      <c r="R372" s="140">
        <f>SUM(K372*Q372)</f>
        <v>280000</v>
      </c>
      <c r="S372" s="142">
        <f>ROUNDDOWN(M372*W372,0)</f>
        <v>240000</v>
      </c>
      <c r="T372" s="143" t="str">
        <f>T370</f>
        <v>(有)建造</v>
      </c>
      <c r="U372" s="121"/>
      <c r="W372" s="167">
        <v>1</v>
      </c>
    </row>
    <row r="373" spans="2:23" ht="21.95" customHeight="1">
      <c r="B373" s="128"/>
      <c r="C373" s="10"/>
      <c r="D373" s="10"/>
      <c r="E373" s="129"/>
      <c r="F373" s="10"/>
      <c r="G373" s="10"/>
      <c r="H373" s="10"/>
      <c r="I373" s="10"/>
      <c r="J373" s="10"/>
      <c r="K373" s="129"/>
      <c r="L373" s="130"/>
      <c r="M373" s="144"/>
      <c r="N373" s="145"/>
      <c r="O373" s="144"/>
      <c r="P373" s="145"/>
      <c r="Q373" s="144"/>
      <c r="R373" s="145"/>
      <c r="S373" s="146"/>
      <c r="T373" s="133"/>
      <c r="U373" s="121"/>
    </row>
    <row r="374" spans="2:23" ht="21.95" customHeight="1">
      <c r="B374" s="134"/>
      <c r="C374" s="135"/>
      <c r="D374" s="136"/>
      <c r="E374" s="137"/>
      <c r="F374" s="135"/>
      <c r="G374" s="136"/>
      <c r="H374" s="136"/>
      <c r="I374" s="136"/>
      <c r="J374" s="136"/>
      <c r="K374" s="138"/>
      <c r="L374" s="138"/>
      <c r="M374" s="139"/>
      <c r="N374" s="140"/>
      <c r="O374" s="139"/>
      <c r="P374" s="140"/>
      <c r="Q374" s="141"/>
      <c r="R374" s="140"/>
      <c r="S374" s="142"/>
      <c r="T374" s="143"/>
      <c r="U374" s="121"/>
    </row>
    <row r="375" spans="2:23" ht="21.95" customHeight="1">
      <c r="B375" s="128"/>
      <c r="C375" s="10"/>
      <c r="D375" s="10"/>
      <c r="E375" s="129"/>
      <c r="F375" s="10"/>
      <c r="G375" s="10"/>
      <c r="H375" s="10"/>
      <c r="I375" s="10"/>
      <c r="J375" s="10"/>
      <c r="K375" s="129"/>
      <c r="L375" s="130"/>
      <c r="M375" s="144"/>
      <c r="N375" s="145"/>
      <c r="O375" s="144"/>
      <c r="P375" s="145"/>
      <c r="Q375" s="144"/>
      <c r="R375" s="145"/>
      <c r="S375" s="146"/>
      <c r="T375" s="133"/>
      <c r="U375" s="121"/>
    </row>
    <row r="376" spans="2:23" ht="21.95" customHeight="1">
      <c r="B376" s="134"/>
      <c r="C376" s="135"/>
      <c r="D376" s="136"/>
      <c r="E376" s="137"/>
      <c r="F376" s="135"/>
      <c r="G376" s="136"/>
      <c r="H376" s="136"/>
      <c r="I376" s="136"/>
      <c r="J376" s="136"/>
      <c r="K376" s="138"/>
      <c r="L376" s="138"/>
      <c r="M376" s="139"/>
      <c r="N376" s="140"/>
      <c r="O376" s="139"/>
      <c r="P376" s="140"/>
      <c r="Q376" s="141"/>
      <c r="R376" s="140"/>
      <c r="S376" s="142"/>
      <c r="T376" s="143"/>
      <c r="U376" s="121"/>
    </row>
    <row r="377" spans="2:23" ht="21.95" customHeight="1">
      <c r="B377" s="128"/>
      <c r="C377" s="10"/>
      <c r="D377" s="10"/>
      <c r="E377" s="129"/>
      <c r="F377" s="10"/>
      <c r="G377" s="10"/>
      <c r="H377" s="10"/>
      <c r="I377" s="10"/>
      <c r="J377" s="10"/>
      <c r="K377" s="129"/>
      <c r="L377" s="130"/>
      <c r="M377" s="144"/>
      <c r="N377" s="145"/>
      <c r="O377" s="144"/>
      <c r="P377" s="145"/>
      <c r="Q377" s="144"/>
      <c r="R377" s="145"/>
      <c r="S377" s="147"/>
      <c r="T377" s="133"/>
      <c r="U377" s="121"/>
    </row>
    <row r="378" spans="2:23" ht="21.95" customHeight="1">
      <c r="B378" s="134"/>
      <c r="C378" s="135"/>
      <c r="D378" s="136"/>
      <c r="E378" s="137"/>
      <c r="F378" s="135"/>
      <c r="G378" s="136"/>
      <c r="H378" s="136"/>
      <c r="I378" s="136"/>
      <c r="J378" s="136"/>
      <c r="K378" s="138"/>
      <c r="L378" s="138"/>
      <c r="M378" s="139"/>
      <c r="N378" s="140"/>
      <c r="O378" s="139"/>
      <c r="P378" s="140"/>
      <c r="Q378" s="141"/>
      <c r="R378" s="140"/>
      <c r="S378" s="142"/>
      <c r="T378" s="143"/>
      <c r="U378" s="121"/>
    </row>
    <row r="379" spans="2:23" ht="21.95" customHeight="1">
      <c r="B379" s="128"/>
      <c r="C379" s="10"/>
      <c r="D379" s="10"/>
      <c r="E379" s="129"/>
      <c r="F379" s="10"/>
      <c r="G379" s="10"/>
      <c r="H379" s="10"/>
      <c r="I379" s="10"/>
      <c r="J379" s="10"/>
      <c r="K379" s="129"/>
      <c r="L379" s="130"/>
      <c r="M379" s="144"/>
      <c r="N379" s="145"/>
      <c r="O379" s="144"/>
      <c r="P379" s="145"/>
      <c r="Q379" s="144"/>
      <c r="R379" s="145"/>
      <c r="S379" s="146"/>
      <c r="T379" s="133"/>
      <c r="U379" s="121"/>
    </row>
    <row r="380" spans="2:23" ht="21.75" customHeight="1">
      <c r="B380" s="134"/>
      <c r="C380" s="135"/>
      <c r="D380" s="136"/>
      <c r="E380" s="137"/>
      <c r="F380" s="135"/>
      <c r="G380" s="136"/>
      <c r="H380" s="136"/>
      <c r="I380" s="136"/>
      <c r="J380" s="136"/>
      <c r="K380" s="138"/>
      <c r="L380" s="138"/>
      <c r="M380" s="139"/>
      <c r="N380" s="140"/>
      <c r="O380" s="139"/>
      <c r="P380" s="140"/>
      <c r="Q380" s="141"/>
      <c r="R380" s="140"/>
      <c r="S380" s="142"/>
      <c r="T380" s="143"/>
      <c r="U380" s="121"/>
    </row>
    <row r="381" spans="2:23" ht="23.25" customHeight="1">
      <c r="B381" s="128"/>
      <c r="C381" s="10"/>
      <c r="D381" s="10"/>
      <c r="E381" s="129"/>
      <c r="F381" s="10"/>
      <c r="G381" s="10"/>
      <c r="H381" s="10"/>
      <c r="I381" s="10"/>
      <c r="J381" s="10"/>
      <c r="K381" s="129"/>
      <c r="L381" s="130"/>
      <c r="M381" s="144"/>
      <c r="N381" s="145"/>
      <c r="O381" s="144"/>
      <c r="P381" s="145"/>
      <c r="Q381" s="144"/>
      <c r="R381" s="145"/>
      <c r="S381" s="147"/>
      <c r="T381" s="133"/>
      <c r="U381" s="121"/>
    </row>
    <row r="382" spans="2:23" ht="21.95" customHeight="1">
      <c r="B382" s="134"/>
      <c r="C382" s="135"/>
      <c r="D382" s="136"/>
      <c r="E382" s="137"/>
      <c r="F382" s="135"/>
      <c r="G382" s="136"/>
      <c r="H382" s="136"/>
      <c r="I382" s="136"/>
      <c r="J382" s="136"/>
      <c r="K382" s="138"/>
      <c r="L382" s="138"/>
      <c r="M382" s="139"/>
      <c r="N382" s="140"/>
      <c r="O382" s="139"/>
      <c r="P382" s="140"/>
      <c r="Q382" s="141"/>
      <c r="R382" s="140"/>
      <c r="S382" s="142"/>
      <c r="T382" s="143"/>
      <c r="U382" s="121"/>
    </row>
    <row r="383" spans="2:23" ht="21.95" customHeight="1">
      <c r="B383" s="128"/>
      <c r="C383" s="10"/>
      <c r="D383" s="10"/>
      <c r="E383" s="129"/>
      <c r="F383" s="10"/>
      <c r="G383" s="10"/>
      <c r="H383" s="10"/>
      <c r="I383" s="10"/>
      <c r="J383" s="10"/>
      <c r="K383" s="129"/>
      <c r="L383" s="130"/>
      <c r="M383" s="145"/>
      <c r="N383" s="145"/>
      <c r="O383" s="145"/>
      <c r="P383" s="145"/>
      <c r="Q383" s="144"/>
      <c r="R383" s="145"/>
      <c r="S383" s="146"/>
      <c r="T383" s="148"/>
      <c r="U383" s="121"/>
    </row>
    <row r="384" spans="2:23" ht="21.95" customHeight="1">
      <c r="B384" s="134"/>
      <c r="C384" s="135"/>
      <c r="D384" s="136"/>
      <c r="E384" s="137"/>
      <c r="F384" s="135"/>
      <c r="G384" s="136"/>
      <c r="H384" s="136"/>
      <c r="I384" s="136"/>
      <c r="J384" s="136"/>
      <c r="K384" s="138"/>
      <c r="L384" s="138"/>
      <c r="M384" s="137"/>
      <c r="N384" s="140"/>
      <c r="O384" s="137"/>
      <c r="P384" s="140"/>
      <c r="Q384" s="149"/>
      <c r="R384" s="140"/>
      <c r="S384" s="142"/>
      <c r="T384" s="150"/>
      <c r="U384" s="121"/>
    </row>
    <row r="385" spans="1:21" ht="21.95" customHeight="1">
      <c r="B385" s="128"/>
      <c r="C385" s="10"/>
      <c r="D385" s="10"/>
      <c r="E385" s="129"/>
      <c r="F385" s="10"/>
      <c r="G385" s="10"/>
      <c r="H385" s="10"/>
      <c r="I385" s="10"/>
      <c r="J385" s="10"/>
      <c r="K385" s="129"/>
      <c r="L385" s="130"/>
      <c r="M385" s="145"/>
      <c r="N385" s="145"/>
      <c r="O385" s="145"/>
      <c r="P385" s="145"/>
      <c r="Q385" s="145"/>
      <c r="R385" s="145"/>
      <c r="S385" s="147"/>
      <c r="T385" s="148"/>
      <c r="U385" s="121"/>
    </row>
    <row r="386" spans="1:21" ht="21.95" customHeight="1">
      <c r="B386" s="134"/>
      <c r="C386" s="135"/>
      <c r="D386" s="136"/>
      <c r="E386" s="137"/>
      <c r="F386" s="135"/>
      <c r="G386" s="136"/>
      <c r="H386" s="136"/>
      <c r="I386" s="136"/>
      <c r="J386" s="136"/>
      <c r="K386" s="138"/>
      <c r="L386" s="138"/>
      <c r="M386" s="137"/>
      <c r="N386" s="140"/>
      <c r="O386" s="137"/>
      <c r="P386" s="140"/>
      <c r="Q386" s="149"/>
      <c r="R386" s="140"/>
      <c r="S386" s="142"/>
      <c r="T386" s="150"/>
      <c r="U386" s="121"/>
    </row>
    <row r="387" spans="1:21" ht="21.95" customHeight="1">
      <c r="B387" s="128"/>
      <c r="C387" s="10"/>
      <c r="D387" s="10"/>
      <c r="E387" s="129"/>
      <c r="F387" s="10"/>
      <c r="G387" s="10"/>
      <c r="H387" s="10"/>
      <c r="I387" s="10"/>
      <c r="J387" s="10"/>
      <c r="K387" s="129"/>
      <c r="L387" s="130"/>
      <c r="M387" s="145"/>
      <c r="N387" s="145"/>
      <c r="O387" s="145"/>
      <c r="P387" s="145"/>
      <c r="Q387" s="145"/>
      <c r="R387" s="145"/>
      <c r="S387" s="147"/>
      <c r="T387" s="148"/>
      <c r="U387" s="121"/>
    </row>
    <row r="388" spans="1:21" ht="21.95" customHeight="1">
      <c r="B388" s="134"/>
      <c r="C388" s="135"/>
      <c r="D388" s="136"/>
      <c r="E388" s="137"/>
      <c r="F388" s="135"/>
      <c r="G388" s="136"/>
      <c r="H388" s="136"/>
      <c r="I388" s="136"/>
      <c r="J388" s="136"/>
      <c r="K388" s="138"/>
      <c r="L388" s="138"/>
      <c r="M388" s="149"/>
      <c r="N388" s="149"/>
      <c r="O388" s="149"/>
      <c r="P388" s="149"/>
      <c r="Q388" s="149"/>
      <c r="R388" s="149"/>
      <c r="S388" s="142"/>
      <c r="T388" s="150"/>
      <c r="U388" s="121"/>
    </row>
    <row r="389" spans="1:21" ht="21.95" customHeight="1">
      <c r="B389" s="128"/>
      <c r="C389" s="10"/>
      <c r="D389" s="10"/>
      <c r="E389" s="129"/>
      <c r="F389" s="10"/>
      <c r="G389" s="10"/>
      <c r="H389" s="10"/>
      <c r="I389" s="10"/>
      <c r="J389" s="10"/>
      <c r="K389" s="129"/>
      <c r="L389" s="130"/>
      <c r="M389" s="145"/>
      <c r="N389" s="145"/>
      <c r="O389" s="145"/>
      <c r="P389" s="145"/>
      <c r="Q389" s="145"/>
      <c r="R389" s="145"/>
      <c r="S389" s="147"/>
      <c r="T389" s="148"/>
      <c r="U389" s="121"/>
    </row>
    <row r="390" spans="1:21" ht="21.95" customHeight="1">
      <c r="B390" s="134"/>
      <c r="C390" s="136"/>
      <c r="D390" s="136"/>
      <c r="E390" s="137"/>
      <c r="F390" s="136"/>
      <c r="G390" s="136"/>
      <c r="H390" s="136"/>
      <c r="I390" s="136"/>
      <c r="J390" s="136"/>
      <c r="K390" s="137"/>
      <c r="L390" s="138"/>
      <c r="M390" s="149"/>
      <c r="N390" s="149"/>
      <c r="O390" s="149"/>
      <c r="P390" s="149"/>
      <c r="Q390" s="149"/>
      <c r="R390" s="149"/>
      <c r="S390" s="142"/>
      <c r="T390" s="150"/>
      <c r="U390" s="121"/>
    </row>
    <row r="391" spans="1:21" ht="21.95" customHeight="1">
      <c r="B391" s="128"/>
      <c r="C391" s="10"/>
      <c r="D391" s="10"/>
      <c r="E391" s="129"/>
      <c r="F391" s="10"/>
      <c r="G391" s="10"/>
      <c r="H391" s="10"/>
      <c r="I391" s="10"/>
      <c r="J391" s="10"/>
      <c r="K391" s="129"/>
      <c r="L391" s="130"/>
      <c r="M391" s="145"/>
      <c r="N391" s="145"/>
      <c r="O391" s="145"/>
      <c r="P391" s="145"/>
      <c r="Q391" s="145"/>
      <c r="R391" s="145"/>
      <c r="S391" s="147"/>
      <c r="T391" s="148"/>
      <c r="U391" s="121"/>
    </row>
    <row r="392" spans="1:21" ht="21.95" customHeight="1" thickBot="1">
      <c r="B392" s="151"/>
      <c r="C392" s="152"/>
      <c r="D392" s="152"/>
      <c r="E392" s="153"/>
      <c r="F392" s="152"/>
      <c r="G392" s="152"/>
      <c r="H392" s="152"/>
      <c r="I392" s="152"/>
      <c r="J392" s="152"/>
      <c r="K392" s="153"/>
      <c r="L392" s="154"/>
      <c r="M392" s="155"/>
      <c r="N392" s="155"/>
      <c r="O392" s="155"/>
      <c r="P392" s="155"/>
      <c r="Q392" s="155"/>
      <c r="R392" s="155"/>
      <c r="S392" s="156"/>
      <c r="T392" s="157"/>
      <c r="U392" s="121"/>
    </row>
    <row r="393" spans="1:21" ht="19.899999999999999" customHeight="1">
      <c r="B393" s="128"/>
      <c r="C393" s="10"/>
      <c r="D393" s="10"/>
      <c r="E393" s="129"/>
      <c r="F393" s="10"/>
      <c r="G393" s="10"/>
      <c r="H393" s="10"/>
      <c r="I393" s="10"/>
      <c r="J393" s="10"/>
      <c r="K393" s="129"/>
      <c r="L393" s="130"/>
      <c r="M393" s="145"/>
      <c r="N393" s="145"/>
      <c r="O393" s="145"/>
      <c r="P393" s="145"/>
      <c r="Q393" s="145"/>
      <c r="R393" s="145"/>
      <c r="S393" s="146"/>
      <c r="T393" s="148"/>
      <c r="U393" s="121"/>
    </row>
    <row r="394" spans="1:21" ht="19.899999999999999" customHeight="1">
      <c r="B394" s="478" t="s">
        <v>3</v>
      </c>
      <c r="C394" s="479"/>
      <c r="D394" s="480"/>
      <c r="E394" s="129"/>
      <c r="F394" s="10"/>
      <c r="G394" s="10"/>
      <c r="H394" s="10"/>
      <c r="I394" s="10"/>
      <c r="J394" s="10"/>
      <c r="K394" s="129"/>
      <c r="L394" s="130"/>
      <c r="M394" s="145">
        <f t="shared" ref="M394:R394" si="4">SUM(M359:M392)</f>
        <v>900400</v>
      </c>
      <c r="N394" s="145">
        <f t="shared" si="4"/>
        <v>900400</v>
      </c>
      <c r="O394" s="145">
        <f t="shared" si="4"/>
        <v>1029200</v>
      </c>
      <c r="P394" s="145">
        <f t="shared" si="4"/>
        <v>1029200</v>
      </c>
      <c r="Q394" s="145">
        <f t="shared" si="4"/>
        <v>1052800</v>
      </c>
      <c r="R394" s="145">
        <f t="shared" si="4"/>
        <v>1052800</v>
      </c>
      <c r="S394" s="145"/>
      <c r="T394" s="158"/>
      <c r="U394" s="121"/>
    </row>
    <row r="395" spans="1:21" ht="19.899999999999999" customHeight="1" thickBot="1">
      <c r="B395" s="151"/>
      <c r="C395" s="152"/>
      <c r="D395" s="152"/>
      <c r="E395" s="153"/>
      <c r="F395" s="152"/>
      <c r="G395" s="152"/>
      <c r="H395" s="152"/>
      <c r="I395" s="152"/>
      <c r="J395" s="152"/>
      <c r="K395" s="153"/>
      <c r="L395" s="154"/>
      <c r="M395" s="155"/>
      <c r="N395" s="155"/>
      <c r="O395" s="155"/>
      <c r="P395" s="155"/>
      <c r="Q395" s="155"/>
      <c r="R395" s="155"/>
      <c r="S395" s="159"/>
      <c r="T395" s="157"/>
      <c r="U395" s="121"/>
    </row>
    <row r="397" spans="1:21">
      <c r="B397" s="28" t="e">
        <f>B353</f>
        <v>#REF!</v>
      </c>
      <c r="T397" s="46"/>
    </row>
    <row r="398" spans="1:21" ht="42">
      <c r="A398" s="109"/>
      <c r="M398" s="110" t="s">
        <v>17</v>
      </c>
    </row>
    <row r="399" spans="1:21" ht="21.75" thickBot="1">
      <c r="B399" s="111"/>
      <c r="C399" s="112"/>
      <c r="D399" s="112"/>
      <c r="E399" s="112"/>
      <c r="F399" s="112"/>
      <c r="G399" s="112"/>
      <c r="H399" s="112"/>
      <c r="I399" s="112"/>
      <c r="J399" s="112"/>
      <c r="K399" s="112"/>
      <c r="L399" s="113"/>
      <c r="M399" s="112"/>
      <c r="N399" s="112"/>
      <c r="O399" s="112"/>
      <c r="P399" s="112"/>
      <c r="Q399" s="112"/>
      <c r="R399" s="112"/>
      <c r="S399" s="114"/>
      <c r="T399" s="115"/>
    </row>
    <row r="400" spans="1:21" ht="19.899999999999999" customHeight="1">
      <c r="B400" s="116"/>
      <c r="C400" s="117"/>
      <c r="D400" s="117"/>
      <c r="E400" s="118"/>
      <c r="F400" s="117"/>
      <c r="G400" s="117"/>
      <c r="H400" s="117"/>
      <c r="I400" s="117"/>
      <c r="J400" s="117"/>
      <c r="K400" s="118"/>
      <c r="L400" s="119"/>
      <c r="M400" s="481" t="s">
        <v>18</v>
      </c>
      <c r="N400" s="482"/>
      <c r="O400" s="481" t="s">
        <v>18</v>
      </c>
      <c r="P400" s="482"/>
      <c r="Q400" s="481" t="s">
        <v>18</v>
      </c>
      <c r="R400" s="482"/>
      <c r="S400" s="119" t="s">
        <v>19</v>
      </c>
      <c r="T400" s="120"/>
      <c r="U400" s="121"/>
    </row>
    <row r="401" spans="2:21" ht="19.899999999999999" customHeight="1">
      <c r="B401" s="483" t="s">
        <v>20</v>
      </c>
      <c r="C401" s="484"/>
      <c r="D401" s="485"/>
      <c r="E401" s="486" t="s">
        <v>21</v>
      </c>
      <c r="F401" s="484"/>
      <c r="G401" s="484"/>
      <c r="H401" s="484"/>
      <c r="I401" s="484"/>
      <c r="J401" s="485"/>
      <c r="K401" s="122" t="s">
        <v>22</v>
      </c>
      <c r="L401" s="122" t="s">
        <v>5</v>
      </c>
      <c r="M401" s="487" t="s">
        <v>486</v>
      </c>
      <c r="N401" s="488"/>
      <c r="O401" s="487" t="s">
        <v>487</v>
      </c>
      <c r="P401" s="488"/>
      <c r="Q401" s="487" t="s">
        <v>488</v>
      </c>
      <c r="R401" s="488"/>
      <c r="S401" s="122" t="s">
        <v>23</v>
      </c>
      <c r="T401" s="123" t="s">
        <v>24</v>
      </c>
      <c r="U401" s="121"/>
    </row>
    <row r="402" spans="2:21" ht="19.899999999999999" customHeight="1" thickBot="1">
      <c r="B402" s="124"/>
      <c r="C402" s="114"/>
      <c r="D402" s="114"/>
      <c r="E402" s="125"/>
      <c r="F402" s="114"/>
      <c r="G402" s="114"/>
      <c r="H402" s="114"/>
      <c r="I402" s="114"/>
      <c r="J402" s="114"/>
      <c r="K402" s="125"/>
      <c r="L402" s="126"/>
      <c r="M402" s="126" t="s">
        <v>25</v>
      </c>
      <c r="N402" s="126" t="s">
        <v>26</v>
      </c>
      <c r="O402" s="126" t="s">
        <v>25</v>
      </c>
      <c r="P402" s="126" t="s">
        <v>26</v>
      </c>
      <c r="Q402" s="126" t="s">
        <v>25</v>
      </c>
      <c r="R402" s="126" t="s">
        <v>26</v>
      </c>
      <c r="S402" s="126"/>
      <c r="T402" s="127"/>
      <c r="U402" s="121"/>
    </row>
    <row r="403" spans="2:21" ht="21.95" customHeight="1">
      <c r="B403" s="128"/>
      <c r="C403" s="10" t="s">
        <v>121</v>
      </c>
      <c r="D403" s="10"/>
      <c r="E403" s="129"/>
      <c r="F403" s="10"/>
      <c r="G403" s="10"/>
      <c r="H403" s="10"/>
      <c r="I403" s="10"/>
      <c r="J403" s="10"/>
      <c r="K403" s="129"/>
      <c r="L403" s="130"/>
      <c r="M403" s="131"/>
      <c r="N403" s="129"/>
      <c r="O403" s="131"/>
      <c r="P403" s="129"/>
      <c r="Q403" s="131"/>
      <c r="R403" s="129"/>
      <c r="S403" s="132"/>
      <c r="T403" s="133"/>
      <c r="U403" s="121"/>
    </row>
    <row r="404" spans="2:21" ht="21.95" customHeight="1">
      <c r="B404" s="134"/>
      <c r="C404" s="135" t="s">
        <v>122</v>
      </c>
      <c r="D404" s="136"/>
      <c r="E404" s="137"/>
      <c r="F404" s="135" t="s">
        <v>123</v>
      </c>
      <c r="G404" s="136"/>
      <c r="H404" s="136"/>
      <c r="I404" s="136"/>
      <c r="J404" s="136"/>
      <c r="K404" s="138">
        <v>1</v>
      </c>
      <c r="L404" s="138" t="s">
        <v>34</v>
      </c>
      <c r="M404" s="139">
        <v>63800</v>
      </c>
      <c r="N404" s="140">
        <f>SUM(K404*M404)</f>
        <v>63800</v>
      </c>
      <c r="O404" s="139">
        <v>34000</v>
      </c>
      <c r="P404" s="140">
        <f>SUM(K404*O404)</f>
        <v>34000</v>
      </c>
      <c r="Q404" s="141">
        <v>58000</v>
      </c>
      <c r="R404" s="140">
        <f>SUM(K404*Q404)</f>
        <v>58000</v>
      </c>
      <c r="S404" s="142">
        <f>O404</f>
        <v>34000</v>
      </c>
      <c r="T404" s="143" t="str">
        <f>O401</f>
        <v>伸和工業</v>
      </c>
      <c r="U404" s="121"/>
    </row>
    <row r="405" spans="2:21" ht="21.95" customHeight="1">
      <c r="B405" s="128"/>
      <c r="C405" s="10" t="s">
        <v>125</v>
      </c>
      <c r="D405" s="10"/>
      <c r="E405" s="129"/>
      <c r="F405" s="10"/>
      <c r="G405" s="10"/>
      <c r="H405" s="10"/>
      <c r="I405" s="10"/>
      <c r="J405" s="10"/>
      <c r="K405" s="129"/>
      <c r="L405" s="130"/>
      <c r="M405" s="131"/>
      <c r="N405" s="129"/>
      <c r="O405" s="131"/>
      <c r="P405" s="129"/>
      <c r="Q405" s="131"/>
      <c r="R405" s="129"/>
      <c r="S405" s="132"/>
      <c r="T405" s="133"/>
      <c r="U405" s="121"/>
    </row>
    <row r="406" spans="2:21" ht="21.95" customHeight="1">
      <c r="B406" s="134"/>
      <c r="C406" s="135" t="s">
        <v>122</v>
      </c>
      <c r="D406" s="136"/>
      <c r="E406" s="137"/>
      <c r="F406" s="135" t="s">
        <v>126</v>
      </c>
      <c r="G406" s="136"/>
      <c r="H406" s="136"/>
      <c r="I406" s="136"/>
      <c r="J406" s="136"/>
      <c r="K406" s="138">
        <v>3</v>
      </c>
      <c r="L406" s="138" t="s">
        <v>34</v>
      </c>
      <c r="M406" s="139">
        <v>308000</v>
      </c>
      <c r="N406" s="140">
        <f>SUM(K406*M406)</f>
        <v>924000</v>
      </c>
      <c r="O406" s="139">
        <v>140000</v>
      </c>
      <c r="P406" s="140">
        <f>SUM(K406*O406)</f>
        <v>420000</v>
      </c>
      <c r="Q406" s="141">
        <v>280000</v>
      </c>
      <c r="R406" s="140">
        <f>SUM(K406*Q406)</f>
        <v>840000</v>
      </c>
      <c r="S406" s="142">
        <f>O406</f>
        <v>140000</v>
      </c>
      <c r="T406" s="143" t="str">
        <f>T404</f>
        <v>伸和工業</v>
      </c>
      <c r="U406" s="121"/>
    </row>
    <row r="407" spans="2:21" ht="21.95" customHeight="1">
      <c r="B407" s="128"/>
      <c r="C407" s="10" t="s">
        <v>127</v>
      </c>
      <c r="D407" s="10"/>
      <c r="E407" s="129"/>
      <c r="F407" s="10"/>
      <c r="G407" s="10"/>
      <c r="H407" s="10"/>
      <c r="I407" s="10"/>
      <c r="J407" s="10"/>
      <c r="K407" s="129"/>
      <c r="L407" s="130"/>
      <c r="M407" s="131"/>
      <c r="N407" s="129"/>
      <c r="O407" s="131"/>
      <c r="P407" s="129"/>
      <c r="Q407" s="131"/>
      <c r="R407" s="129"/>
      <c r="S407" s="132"/>
      <c r="T407" s="133"/>
      <c r="U407" s="121"/>
    </row>
    <row r="408" spans="2:21" ht="21.95" customHeight="1">
      <c r="B408" s="134"/>
      <c r="C408" s="135" t="s">
        <v>128</v>
      </c>
      <c r="D408" s="136"/>
      <c r="E408" s="137"/>
      <c r="F408" s="135" t="s">
        <v>129</v>
      </c>
      <c r="G408" s="136"/>
      <c r="H408" s="136"/>
      <c r="I408" s="136"/>
      <c r="J408" s="136"/>
      <c r="K408" s="138">
        <v>8</v>
      </c>
      <c r="L408" s="138" t="s">
        <v>34</v>
      </c>
      <c r="M408" s="139">
        <v>58300</v>
      </c>
      <c r="N408" s="140">
        <f>SUM(K408*M408)</f>
        <v>466400</v>
      </c>
      <c r="O408" s="139">
        <v>233000</v>
      </c>
      <c r="P408" s="140">
        <f>SUM(K408*O408)</f>
        <v>1864000</v>
      </c>
      <c r="Q408" s="141">
        <v>53000</v>
      </c>
      <c r="R408" s="140">
        <f>SUM(K408*Q408)</f>
        <v>424000</v>
      </c>
      <c r="S408" s="142">
        <f>Q408</f>
        <v>53000</v>
      </c>
      <c r="T408" s="143" t="str">
        <f>Q401</f>
        <v>(株)トウエイ</v>
      </c>
      <c r="U408" s="121"/>
    </row>
    <row r="409" spans="2:21" ht="21.95" customHeight="1">
      <c r="B409" s="128"/>
      <c r="C409" s="10" t="s">
        <v>130</v>
      </c>
      <c r="D409" s="10"/>
      <c r="E409" s="129"/>
      <c r="F409" s="10"/>
      <c r="G409" s="10"/>
      <c r="H409" s="10"/>
      <c r="I409" s="10"/>
      <c r="J409" s="10"/>
      <c r="K409" s="129"/>
      <c r="L409" s="130"/>
      <c r="M409" s="131"/>
      <c r="N409" s="129"/>
      <c r="O409" s="131"/>
      <c r="P409" s="129"/>
      <c r="Q409" s="131"/>
      <c r="R409" s="129"/>
      <c r="S409" s="132"/>
      <c r="T409" s="133"/>
      <c r="U409" s="121"/>
    </row>
    <row r="410" spans="2:21" ht="21.95" customHeight="1">
      <c r="B410" s="134"/>
      <c r="C410" s="135" t="s">
        <v>131</v>
      </c>
      <c r="D410" s="136"/>
      <c r="E410" s="137"/>
      <c r="F410" s="135" t="s">
        <v>132</v>
      </c>
      <c r="G410" s="136"/>
      <c r="H410" s="136"/>
      <c r="I410" s="136"/>
      <c r="J410" s="136"/>
      <c r="K410" s="138">
        <v>1</v>
      </c>
      <c r="L410" s="138" t="s">
        <v>34</v>
      </c>
      <c r="M410" s="139">
        <v>825000</v>
      </c>
      <c r="N410" s="140">
        <f>SUM(K410*M410)</f>
        <v>825000</v>
      </c>
      <c r="O410" s="139">
        <v>434000</v>
      </c>
      <c r="P410" s="140">
        <f>SUM(K410*O410)</f>
        <v>434000</v>
      </c>
      <c r="Q410" s="141">
        <v>750000</v>
      </c>
      <c r="R410" s="140">
        <f>SUM(K410*Q410)</f>
        <v>750000</v>
      </c>
      <c r="S410" s="142">
        <f>O410</f>
        <v>434000</v>
      </c>
      <c r="T410" s="143" t="str">
        <f>O401</f>
        <v>伸和工業</v>
      </c>
      <c r="U410" s="121"/>
    </row>
    <row r="411" spans="2:21" ht="21.95" customHeight="1">
      <c r="B411" s="128"/>
      <c r="C411" s="10" t="s">
        <v>133</v>
      </c>
      <c r="D411" s="10"/>
      <c r="E411" s="129"/>
      <c r="F411" s="10"/>
      <c r="G411" s="10"/>
      <c r="H411" s="10"/>
      <c r="I411" s="10"/>
      <c r="J411" s="10"/>
      <c r="K411" s="129"/>
      <c r="L411" s="130"/>
      <c r="M411" s="131"/>
      <c r="N411" s="129"/>
      <c r="O411" s="131"/>
      <c r="P411" s="129"/>
      <c r="Q411" s="131"/>
      <c r="R411" s="129"/>
      <c r="S411" s="132"/>
      <c r="T411" s="133"/>
      <c r="U411" s="121"/>
    </row>
    <row r="412" spans="2:21" ht="21.95" customHeight="1">
      <c r="B412" s="134"/>
      <c r="C412" s="135" t="s">
        <v>134</v>
      </c>
      <c r="D412" s="136"/>
      <c r="E412" s="137"/>
      <c r="F412" s="135" t="s">
        <v>135</v>
      </c>
      <c r="G412" s="136"/>
      <c r="H412" s="136"/>
      <c r="I412" s="136"/>
      <c r="J412" s="136"/>
      <c r="K412" s="138">
        <v>2</v>
      </c>
      <c r="L412" s="138" t="s">
        <v>34</v>
      </c>
      <c r="M412" s="139">
        <v>39600</v>
      </c>
      <c r="N412" s="140">
        <f>SUM(K412*M412)</f>
        <v>79200</v>
      </c>
      <c r="O412" s="139">
        <v>21000</v>
      </c>
      <c r="P412" s="140">
        <f>SUM(K412*O412)</f>
        <v>42000</v>
      </c>
      <c r="Q412" s="141">
        <v>36000</v>
      </c>
      <c r="R412" s="140">
        <f>SUM(K412*Q412)</f>
        <v>72000</v>
      </c>
      <c r="S412" s="142">
        <f>O412</f>
        <v>21000</v>
      </c>
      <c r="T412" s="143" t="str">
        <f>T410</f>
        <v>伸和工業</v>
      </c>
      <c r="U412" s="121"/>
    </row>
    <row r="413" spans="2:21" ht="21.95" customHeight="1">
      <c r="B413" s="128"/>
      <c r="C413" s="10" t="s">
        <v>136</v>
      </c>
      <c r="D413" s="10"/>
      <c r="E413" s="129"/>
      <c r="F413" s="10"/>
      <c r="G413" s="10"/>
      <c r="H413" s="10"/>
      <c r="I413" s="10"/>
      <c r="J413" s="10"/>
      <c r="K413" s="129"/>
      <c r="L413" s="130"/>
      <c r="M413" s="131"/>
      <c r="N413" s="129"/>
      <c r="O413" s="131"/>
      <c r="P413" s="129"/>
      <c r="Q413" s="131"/>
      <c r="R413" s="129"/>
      <c r="S413" s="132"/>
      <c r="T413" s="133"/>
      <c r="U413" s="121"/>
    </row>
    <row r="414" spans="2:21" ht="21.95" customHeight="1">
      <c r="B414" s="134"/>
      <c r="C414" s="135" t="s">
        <v>137</v>
      </c>
      <c r="D414" s="136"/>
      <c r="E414" s="137"/>
      <c r="F414" s="135" t="s">
        <v>138</v>
      </c>
      <c r="G414" s="136"/>
      <c r="H414" s="136"/>
      <c r="I414" s="136"/>
      <c r="J414" s="136"/>
      <c r="K414" s="138">
        <v>1</v>
      </c>
      <c r="L414" s="138" t="s">
        <v>34</v>
      </c>
      <c r="M414" s="139">
        <v>84700</v>
      </c>
      <c r="N414" s="140">
        <f>SUM(K414*M414)</f>
        <v>84700</v>
      </c>
      <c r="O414" s="139">
        <v>115000</v>
      </c>
      <c r="P414" s="140">
        <f>SUM(K414*O414)</f>
        <v>115000</v>
      </c>
      <c r="Q414" s="141">
        <v>77000</v>
      </c>
      <c r="R414" s="140">
        <f>SUM(K414*Q414)</f>
        <v>77000</v>
      </c>
      <c r="S414" s="142">
        <f>Q414</f>
        <v>77000</v>
      </c>
      <c r="T414" s="143" t="str">
        <f>Q401</f>
        <v>(株)トウエイ</v>
      </c>
      <c r="U414" s="121"/>
    </row>
    <row r="415" spans="2:21" ht="21.95" customHeight="1">
      <c r="B415" s="128"/>
      <c r="C415" s="10" t="s">
        <v>139</v>
      </c>
      <c r="D415" s="10"/>
      <c r="E415" s="129"/>
      <c r="F415" s="10"/>
      <c r="G415" s="10"/>
      <c r="H415" s="10"/>
      <c r="I415" s="10"/>
      <c r="J415" s="10"/>
      <c r="K415" s="129"/>
      <c r="L415" s="130"/>
      <c r="M415" s="131"/>
      <c r="N415" s="129"/>
      <c r="O415" s="131"/>
      <c r="P415" s="129"/>
      <c r="Q415" s="131"/>
      <c r="R415" s="129"/>
      <c r="S415" s="132"/>
      <c r="T415" s="133"/>
      <c r="U415" s="121"/>
    </row>
    <row r="416" spans="2:21" ht="21.95" customHeight="1">
      <c r="B416" s="134"/>
      <c r="C416" s="135" t="s">
        <v>140</v>
      </c>
      <c r="D416" s="136"/>
      <c r="E416" s="137"/>
      <c r="F416" s="135" t="s">
        <v>141</v>
      </c>
      <c r="G416" s="136"/>
      <c r="H416" s="136"/>
      <c r="I416" s="136"/>
      <c r="J416" s="136"/>
      <c r="K416" s="138">
        <v>1</v>
      </c>
      <c r="L416" s="138" t="s">
        <v>34</v>
      </c>
      <c r="M416" s="139">
        <v>385000</v>
      </c>
      <c r="N416" s="140">
        <f>SUM(K416*M416)</f>
        <v>385000</v>
      </c>
      <c r="O416" s="139">
        <v>486000</v>
      </c>
      <c r="P416" s="140">
        <f>SUM(K416*O416)</f>
        <v>486000</v>
      </c>
      <c r="Q416" s="141">
        <v>350000</v>
      </c>
      <c r="R416" s="140">
        <f>SUM(K416*Q416)</f>
        <v>350000</v>
      </c>
      <c r="S416" s="142">
        <f>Q416</f>
        <v>350000</v>
      </c>
      <c r="T416" s="143" t="str">
        <f>Q401</f>
        <v>(株)トウエイ</v>
      </c>
      <c r="U416" s="121"/>
    </row>
    <row r="417" spans="2:21" ht="21.95" customHeight="1">
      <c r="B417" s="128"/>
      <c r="C417" s="10" t="s">
        <v>142</v>
      </c>
      <c r="D417" s="10"/>
      <c r="E417" s="129"/>
      <c r="F417" s="10"/>
      <c r="G417" s="10"/>
      <c r="H417" s="10"/>
      <c r="I417" s="10"/>
      <c r="J417" s="10"/>
      <c r="K417" s="129"/>
      <c r="L417" s="130"/>
      <c r="M417" s="131"/>
      <c r="N417" s="129"/>
      <c r="O417" s="131"/>
      <c r="P417" s="129"/>
      <c r="Q417" s="131"/>
      <c r="R417" s="129"/>
      <c r="S417" s="146"/>
      <c r="T417" s="133"/>
      <c r="U417" s="121"/>
    </row>
    <row r="418" spans="2:21" ht="21.95" customHeight="1">
      <c r="B418" s="134"/>
      <c r="C418" s="135" t="s">
        <v>140</v>
      </c>
      <c r="D418" s="136"/>
      <c r="E418" s="137"/>
      <c r="F418" s="135" t="s">
        <v>143</v>
      </c>
      <c r="G418" s="136"/>
      <c r="H418" s="136"/>
      <c r="I418" s="136"/>
      <c r="J418" s="136"/>
      <c r="K418" s="138">
        <v>1</v>
      </c>
      <c r="L418" s="138" t="s">
        <v>34</v>
      </c>
      <c r="M418" s="139">
        <v>462000</v>
      </c>
      <c r="N418" s="140">
        <f>SUM(K418*M418)</f>
        <v>462000</v>
      </c>
      <c r="O418" s="139">
        <v>575000</v>
      </c>
      <c r="P418" s="140">
        <f>SUM(K418*O418)</f>
        <v>575000</v>
      </c>
      <c r="Q418" s="141">
        <v>420000</v>
      </c>
      <c r="R418" s="140">
        <f>SUM(K418*Q418)</f>
        <v>420000</v>
      </c>
      <c r="S418" s="142">
        <f>Q418</f>
        <v>420000</v>
      </c>
      <c r="T418" s="143" t="str">
        <f>T416</f>
        <v>(株)トウエイ</v>
      </c>
      <c r="U418" s="121"/>
    </row>
    <row r="419" spans="2:21" ht="21.95" customHeight="1">
      <c r="B419" s="128"/>
      <c r="C419" s="10" t="s">
        <v>144</v>
      </c>
      <c r="D419" s="10"/>
      <c r="E419" s="129"/>
      <c r="F419" s="10"/>
      <c r="G419" s="10"/>
      <c r="H419" s="10"/>
      <c r="I419" s="10"/>
      <c r="J419" s="10"/>
      <c r="K419" s="129"/>
      <c r="L419" s="130"/>
      <c r="M419" s="131"/>
      <c r="N419" s="129"/>
      <c r="O419" s="131"/>
      <c r="P419" s="129"/>
      <c r="Q419" s="131"/>
      <c r="R419" s="129"/>
      <c r="S419" s="146"/>
      <c r="T419" s="133"/>
      <c r="U419" s="121"/>
    </row>
    <row r="420" spans="2:21" ht="21.95" customHeight="1">
      <c r="B420" s="134"/>
      <c r="C420" s="135" t="s">
        <v>145</v>
      </c>
      <c r="D420" s="136"/>
      <c r="E420" s="137"/>
      <c r="F420" s="135" t="s">
        <v>146</v>
      </c>
      <c r="G420" s="136"/>
      <c r="H420" s="136"/>
      <c r="I420" s="136"/>
      <c r="J420" s="136"/>
      <c r="K420" s="138">
        <v>2</v>
      </c>
      <c r="L420" s="138" t="s">
        <v>34</v>
      </c>
      <c r="M420" s="139">
        <v>257000</v>
      </c>
      <c r="N420" s="140">
        <f>SUM(K420*M420)</f>
        <v>514000</v>
      </c>
      <c r="O420" s="139">
        <v>200000</v>
      </c>
      <c r="P420" s="140">
        <f>SUM(K420*O420)</f>
        <v>400000</v>
      </c>
      <c r="Q420" s="141">
        <v>250000</v>
      </c>
      <c r="R420" s="140">
        <f>SUM(K420*Q420)</f>
        <v>500000</v>
      </c>
      <c r="S420" s="142">
        <f>O420</f>
        <v>200000</v>
      </c>
      <c r="T420" s="143" t="str">
        <f>O401</f>
        <v>伸和工業</v>
      </c>
      <c r="U420" s="121"/>
    </row>
    <row r="421" spans="2:21" ht="21.95" customHeight="1">
      <c r="B421" s="128"/>
      <c r="C421" s="10" t="s">
        <v>147</v>
      </c>
      <c r="D421" s="10"/>
      <c r="E421" s="129"/>
      <c r="F421" s="10"/>
      <c r="G421" s="10"/>
      <c r="H421" s="10"/>
      <c r="I421" s="10"/>
      <c r="J421" s="10"/>
      <c r="K421" s="129"/>
      <c r="L421" s="130"/>
      <c r="M421" s="131"/>
      <c r="N421" s="129"/>
      <c r="O421" s="131"/>
      <c r="P421" s="129"/>
      <c r="Q421" s="131"/>
      <c r="R421" s="129"/>
      <c r="S421" s="147"/>
      <c r="T421" s="133"/>
      <c r="U421" s="121"/>
    </row>
    <row r="422" spans="2:21" ht="21.95" customHeight="1">
      <c r="B422" s="134"/>
      <c r="C422" s="135" t="s">
        <v>148</v>
      </c>
      <c r="D422" s="136"/>
      <c r="E422" s="137"/>
      <c r="F422" s="135" t="s">
        <v>149</v>
      </c>
      <c r="G422" s="136"/>
      <c r="H422" s="136"/>
      <c r="I422" s="136"/>
      <c r="J422" s="136"/>
      <c r="K422" s="138">
        <v>1</v>
      </c>
      <c r="L422" s="138" t="s">
        <v>34</v>
      </c>
      <c r="M422" s="139">
        <v>133650</v>
      </c>
      <c r="N422" s="140">
        <f>SUM(K422*M422)</f>
        <v>133650</v>
      </c>
      <c r="O422" s="139">
        <v>169090</v>
      </c>
      <c r="P422" s="140">
        <f>SUM(K422*O422)</f>
        <v>169090</v>
      </c>
      <c r="Q422" s="141">
        <v>121500</v>
      </c>
      <c r="R422" s="140">
        <f>SUM(K422*Q422)</f>
        <v>121500</v>
      </c>
      <c r="S422" s="142">
        <f>Q422</f>
        <v>121500</v>
      </c>
      <c r="T422" s="143" t="str">
        <f>Q401</f>
        <v>(株)トウエイ</v>
      </c>
      <c r="U422" s="121"/>
    </row>
    <row r="423" spans="2:21" ht="21.95" customHeight="1">
      <c r="B423" s="128"/>
      <c r="C423" s="10" t="s">
        <v>150</v>
      </c>
      <c r="D423" s="10"/>
      <c r="E423" s="129"/>
      <c r="F423" s="10"/>
      <c r="G423" s="10"/>
      <c r="H423" s="10"/>
      <c r="I423" s="10"/>
      <c r="J423" s="10"/>
      <c r="K423" s="129"/>
      <c r="L423" s="130"/>
      <c r="M423" s="131"/>
      <c r="N423" s="129"/>
      <c r="O423" s="131"/>
      <c r="P423" s="129"/>
      <c r="Q423" s="131"/>
      <c r="R423" s="129"/>
      <c r="S423" s="146"/>
      <c r="T423" s="133"/>
      <c r="U423" s="121"/>
    </row>
    <row r="424" spans="2:21" ht="21.75" customHeight="1">
      <c r="B424" s="134"/>
      <c r="C424" s="135" t="s">
        <v>148</v>
      </c>
      <c r="D424" s="136"/>
      <c r="E424" s="137"/>
      <c r="F424" s="135" t="s">
        <v>151</v>
      </c>
      <c r="G424" s="136"/>
      <c r="H424" s="136"/>
      <c r="I424" s="136"/>
      <c r="J424" s="136"/>
      <c r="K424" s="138">
        <v>1</v>
      </c>
      <c r="L424" s="138" t="s">
        <v>34</v>
      </c>
      <c r="M424" s="139">
        <v>86625</v>
      </c>
      <c r="N424" s="140">
        <f>SUM(K424*M424)</f>
        <v>86625</v>
      </c>
      <c r="O424" s="139">
        <v>106795</v>
      </c>
      <c r="P424" s="140">
        <f>SUM(K424*O424)</f>
        <v>106795</v>
      </c>
      <c r="Q424" s="141">
        <v>78750</v>
      </c>
      <c r="R424" s="140">
        <f>SUM(K424*Q424)</f>
        <v>78750</v>
      </c>
      <c r="S424" s="142">
        <f>Q424</f>
        <v>78750</v>
      </c>
      <c r="T424" s="143" t="str">
        <f>T422</f>
        <v>(株)トウエイ</v>
      </c>
      <c r="U424" s="121"/>
    </row>
    <row r="425" spans="2:21" ht="23.25" customHeight="1">
      <c r="B425" s="128"/>
      <c r="C425" s="10" t="s">
        <v>152</v>
      </c>
      <c r="D425" s="10"/>
      <c r="E425" s="129"/>
      <c r="F425" s="10"/>
      <c r="G425" s="10"/>
      <c r="H425" s="10"/>
      <c r="I425" s="10"/>
      <c r="J425" s="10"/>
      <c r="K425" s="129"/>
      <c r="L425" s="130"/>
      <c r="M425" s="131"/>
      <c r="N425" s="129"/>
      <c r="O425" s="131"/>
      <c r="P425" s="129"/>
      <c r="Q425" s="131"/>
      <c r="R425" s="129"/>
      <c r="S425" s="146"/>
      <c r="T425" s="133"/>
      <c r="U425" s="121"/>
    </row>
    <row r="426" spans="2:21" ht="21.95" customHeight="1">
      <c r="B426" s="134"/>
      <c r="C426" s="135" t="s">
        <v>148</v>
      </c>
      <c r="D426" s="136"/>
      <c r="E426" s="137"/>
      <c r="F426" s="135" t="s">
        <v>153</v>
      </c>
      <c r="G426" s="136"/>
      <c r="H426" s="136"/>
      <c r="I426" s="136"/>
      <c r="J426" s="136"/>
      <c r="K426" s="138">
        <v>1</v>
      </c>
      <c r="L426" s="138" t="s">
        <v>34</v>
      </c>
      <c r="M426" s="139">
        <v>915750</v>
      </c>
      <c r="N426" s="140">
        <f>SUM(K426*M426)</f>
        <v>915750</v>
      </c>
      <c r="O426" s="139">
        <v>1242110</v>
      </c>
      <c r="P426" s="140">
        <f>SUM(K426*O426)</f>
        <v>1242110</v>
      </c>
      <c r="Q426" s="141">
        <v>832500</v>
      </c>
      <c r="R426" s="140">
        <f>SUM(K426*Q426)</f>
        <v>832500</v>
      </c>
      <c r="S426" s="142">
        <f>Q426</f>
        <v>832500</v>
      </c>
      <c r="T426" s="143" t="str">
        <f>T424</f>
        <v>(株)トウエイ</v>
      </c>
      <c r="U426" s="121"/>
    </row>
    <row r="427" spans="2:21" ht="21.95" customHeight="1">
      <c r="B427" s="128"/>
      <c r="C427" s="10" t="s">
        <v>155</v>
      </c>
      <c r="D427" s="10"/>
      <c r="E427" s="129"/>
      <c r="F427" s="10"/>
      <c r="G427" s="10"/>
      <c r="H427" s="10"/>
      <c r="I427" s="10"/>
      <c r="J427" s="10"/>
      <c r="K427" s="129"/>
      <c r="L427" s="130"/>
      <c r="M427" s="131"/>
      <c r="N427" s="129"/>
      <c r="O427" s="131"/>
      <c r="P427" s="129"/>
      <c r="Q427" s="131"/>
      <c r="R427" s="129"/>
      <c r="S427" s="146"/>
      <c r="T427" s="133"/>
      <c r="U427" s="121"/>
    </row>
    <row r="428" spans="2:21" ht="21.95" customHeight="1">
      <c r="B428" s="134"/>
      <c r="C428" s="135" t="s">
        <v>148</v>
      </c>
      <c r="D428" s="136"/>
      <c r="E428" s="137"/>
      <c r="F428" s="135" t="s">
        <v>154</v>
      </c>
      <c r="G428" s="136"/>
      <c r="H428" s="136"/>
      <c r="I428" s="136"/>
      <c r="J428" s="136"/>
      <c r="K428" s="138">
        <v>1</v>
      </c>
      <c r="L428" s="138" t="s">
        <v>34</v>
      </c>
      <c r="M428" s="139">
        <v>440000</v>
      </c>
      <c r="N428" s="140">
        <f>SUM(K428*M428)</f>
        <v>440000</v>
      </c>
      <c r="O428" s="139">
        <v>600195</v>
      </c>
      <c r="P428" s="140">
        <f>SUM(K428*O428)</f>
        <v>600195</v>
      </c>
      <c r="Q428" s="141">
        <v>400000</v>
      </c>
      <c r="R428" s="140">
        <f>SUM(K428*Q428)</f>
        <v>400000</v>
      </c>
      <c r="S428" s="142">
        <f>Q428</f>
        <v>400000</v>
      </c>
      <c r="T428" s="143" t="str">
        <f>T426</f>
        <v>(株)トウエイ</v>
      </c>
      <c r="U428" s="121"/>
    </row>
    <row r="429" spans="2:21" ht="21.95" customHeight="1">
      <c r="B429" s="128"/>
      <c r="C429" s="10" t="s">
        <v>156</v>
      </c>
      <c r="D429" s="10"/>
      <c r="E429" s="129"/>
      <c r="F429" s="10"/>
      <c r="G429" s="10"/>
      <c r="H429" s="10"/>
      <c r="I429" s="10"/>
      <c r="J429" s="10"/>
      <c r="K429" s="129"/>
      <c r="L429" s="130"/>
      <c r="M429" s="131"/>
      <c r="N429" s="129"/>
      <c r="O429" s="131"/>
      <c r="P429" s="129"/>
      <c r="Q429" s="131"/>
      <c r="R429" s="129"/>
      <c r="S429" s="147"/>
      <c r="T429" s="148"/>
      <c r="U429" s="121"/>
    </row>
    <row r="430" spans="2:21" ht="21.95" customHeight="1">
      <c r="B430" s="134"/>
      <c r="C430" s="135" t="s">
        <v>157</v>
      </c>
      <c r="D430" s="136"/>
      <c r="E430" s="137"/>
      <c r="F430" s="135" t="s">
        <v>158</v>
      </c>
      <c r="G430" s="136"/>
      <c r="H430" s="136"/>
      <c r="I430" s="136"/>
      <c r="J430" s="136"/>
      <c r="K430" s="138">
        <v>2</v>
      </c>
      <c r="L430" s="138" t="s">
        <v>34</v>
      </c>
      <c r="M430" s="139">
        <v>101200</v>
      </c>
      <c r="N430" s="140">
        <f>SUM(K430*M430)</f>
        <v>202400</v>
      </c>
      <c r="O430" s="139">
        <v>49500</v>
      </c>
      <c r="P430" s="140">
        <f>SUM(K430*O430)</f>
        <v>99000</v>
      </c>
      <c r="Q430" s="141">
        <v>92000</v>
      </c>
      <c r="R430" s="140">
        <f>SUM(K430*Q430)</f>
        <v>184000</v>
      </c>
      <c r="S430" s="142">
        <f>O430</f>
        <v>49500</v>
      </c>
      <c r="T430" s="143" t="str">
        <f>O401</f>
        <v>伸和工業</v>
      </c>
      <c r="U430" s="121"/>
    </row>
    <row r="431" spans="2:21" ht="21.95" customHeight="1">
      <c r="B431" s="128"/>
      <c r="C431" s="10" t="s">
        <v>159</v>
      </c>
      <c r="D431" s="10"/>
      <c r="E431" s="129"/>
      <c r="F431" s="10"/>
      <c r="G431" s="10"/>
      <c r="H431" s="10"/>
      <c r="I431" s="10"/>
      <c r="J431" s="10"/>
      <c r="K431" s="129"/>
      <c r="L431" s="130"/>
      <c r="M431" s="131"/>
      <c r="N431" s="129"/>
      <c r="O431" s="131"/>
      <c r="P431" s="129"/>
      <c r="Q431" s="131"/>
      <c r="R431" s="129"/>
      <c r="S431" s="147"/>
      <c r="T431" s="133"/>
      <c r="U431" s="121"/>
    </row>
    <row r="432" spans="2:21" ht="21.95" customHeight="1">
      <c r="B432" s="134"/>
      <c r="C432" s="135" t="s">
        <v>160</v>
      </c>
      <c r="D432" s="136"/>
      <c r="E432" s="137"/>
      <c r="F432" s="135" t="s">
        <v>161</v>
      </c>
      <c r="G432" s="136"/>
      <c r="H432" s="136"/>
      <c r="I432" s="136"/>
      <c r="J432" s="136"/>
      <c r="K432" s="138">
        <v>1</v>
      </c>
      <c r="L432" s="138" t="s">
        <v>34</v>
      </c>
      <c r="M432" s="139">
        <v>92400</v>
      </c>
      <c r="N432" s="140">
        <f>SUM(K432*M432)</f>
        <v>92400</v>
      </c>
      <c r="O432" s="139">
        <f>SUM(48000+10000)</f>
        <v>58000</v>
      </c>
      <c r="P432" s="140">
        <f>SUM(K432*O432)</f>
        <v>58000</v>
      </c>
      <c r="Q432" s="141">
        <v>84000</v>
      </c>
      <c r="R432" s="140">
        <f>SUM(K432*Q432)</f>
        <v>84000</v>
      </c>
      <c r="S432" s="142">
        <f>O432</f>
        <v>58000</v>
      </c>
      <c r="T432" s="143" t="str">
        <f>T430</f>
        <v>伸和工業</v>
      </c>
      <c r="U432" s="121"/>
    </row>
    <row r="433" spans="1:23" ht="21.95" customHeight="1">
      <c r="B433" s="128"/>
      <c r="C433" s="10" t="s">
        <v>162</v>
      </c>
      <c r="D433" s="10"/>
      <c r="E433" s="129"/>
      <c r="F433" s="10"/>
      <c r="G433" s="10"/>
      <c r="H433" s="10"/>
      <c r="I433" s="10"/>
      <c r="J433" s="10"/>
      <c r="K433" s="129"/>
      <c r="L433" s="130"/>
      <c r="M433" s="131"/>
      <c r="N433" s="129"/>
      <c r="O433" s="131"/>
      <c r="P433" s="129"/>
      <c r="Q433" s="131"/>
      <c r="R433" s="129"/>
      <c r="S433" s="147"/>
      <c r="T433" s="133"/>
      <c r="U433" s="121"/>
    </row>
    <row r="434" spans="1:23" ht="21.95" customHeight="1">
      <c r="B434" s="134"/>
      <c r="C434" s="135" t="s">
        <v>163</v>
      </c>
      <c r="D434" s="136"/>
      <c r="E434" s="137"/>
      <c r="F434" s="135" t="s">
        <v>164</v>
      </c>
      <c r="G434" s="136"/>
      <c r="H434" s="136"/>
      <c r="I434" s="136"/>
      <c r="J434" s="136"/>
      <c r="K434" s="138">
        <v>2</v>
      </c>
      <c r="L434" s="138" t="s">
        <v>34</v>
      </c>
      <c r="M434" s="139">
        <v>24200</v>
      </c>
      <c r="N434" s="140">
        <f>SUM(K434*M434)</f>
        <v>48400</v>
      </c>
      <c r="O434" s="139">
        <f>SUM(18000+10000)</f>
        <v>28000</v>
      </c>
      <c r="P434" s="140">
        <f>SUM(K434*O434)</f>
        <v>56000</v>
      </c>
      <c r="Q434" s="141">
        <v>22000</v>
      </c>
      <c r="R434" s="140">
        <f>SUM(K434*Q434)</f>
        <v>44000</v>
      </c>
      <c r="S434" s="142">
        <f>Q434</f>
        <v>22000</v>
      </c>
      <c r="T434" s="143" t="str">
        <f>Q401</f>
        <v>(株)トウエイ</v>
      </c>
      <c r="U434" s="121"/>
    </row>
    <row r="435" spans="1:23" ht="21.95" customHeight="1">
      <c r="B435" s="128"/>
      <c r="C435" s="10" t="s">
        <v>165</v>
      </c>
      <c r="D435" s="10"/>
      <c r="E435" s="129"/>
      <c r="F435" s="10"/>
      <c r="G435" s="10"/>
      <c r="H435" s="10"/>
      <c r="I435" s="10"/>
      <c r="J435" s="10"/>
      <c r="K435" s="129"/>
      <c r="L435" s="130"/>
      <c r="M435" s="168"/>
      <c r="N435" s="169"/>
      <c r="O435" s="168"/>
      <c r="P435" s="169"/>
      <c r="Q435" s="168"/>
      <c r="R435" s="170"/>
      <c r="S435" s="147"/>
      <c r="T435" s="133"/>
      <c r="U435" s="121"/>
    </row>
    <row r="436" spans="1:23" ht="21.95" customHeight="1" thickBot="1">
      <c r="B436" s="151"/>
      <c r="C436" s="152" t="s">
        <v>148</v>
      </c>
      <c r="D436" s="152"/>
      <c r="E436" s="153"/>
      <c r="F436" s="152" t="s">
        <v>166</v>
      </c>
      <c r="G436" s="152"/>
      <c r="H436" s="152"/>
      <c r="I436" s="152"/>
      <c r="J436" s="152"/>
      <c r="K436" s="154">
        <v>1</v>
      </c>
      <c r="L436" s="154" t="s">
        <v>34</v>
      </c>
      <c r="M436" s="171">
        <v>24200</v>
      </c>
      <c r="N436" s="159">
        <f>SUM(K436*M436)</f>
        <v>24200</v>
      </c>
      <c r="O436" s="171">
        <v>69600</v>
      </c>
      <c r="P436" s="159">
        <f>SUM(K436*O436)</f>
        <v>69600</v>
      </c>
      <c r="Q436" s="172">
        <v>66000</v>
      </c>
      <c r="R436" s="173">
        <f>SUM(K436*Q436)</f>
        <v>66000</v>
      </c>
      <c r="S436" s="156">
        <f>M436</f>
        <v>24200</v>
      </c>
      <c r="T436" s="174" t="str">
        <f>M401</f>
        <v>(株)真力</v>
      </c>
      <c r="U436" s="121"/>
    </row>
    <row r="437" spans="1:23" ht="19.899999999999999" customHeight="1">
      <c r="B437" s="128"/>
      <c r="C437" s="10"/>
      <c r="D437" s="10"/>
      <c r="E437" s="129"/>
      <c r="F437" s="10"/>
      <c r="G437" s="10"/>
      <c r="H437" s="10"/>
      <c r="I437" s="10"/>
      <c r="J437" s="10"/>
      <c r="K437" s="129"/>
      <c r="L437" s="130"/>
      <c r="M437" s="145"/>
      <c r="N437" s="145"/>
      <c r="O437" s="145"/>
      <c r="P437" s="145"/>
      <c r="Q437" s="145"/>
      <c r="R437" s="145"/>
      <c r="S437" s="146"/>
      <c r="T437" s="148"/>
      <c r="U437" s="121"/>
    </row>
    <row r="438" spans="1:23" ht="19.899999999999999" customHeight="1">
      <c r="B438" s="478" t="s">
        <v>3</v>
      </c>
      <c r="C438" s="479"/>
      <c r="D438" s="480"/>
      <c r="E438" s="129"/>
      <c r="F438" s="10"/>
      <c r="G438" s="10"/>
      <c r="H438" s="10"/>
      <c r="I438" s="10"/>
      <c r="J438" s="10"/>
      <c r="K438" s="129"/>
      <c r="L438" s="130"/>
      <c r="M438" s="145"/>
      <c r="N438" s="145">
        <f>SUM(N403:N436)</f>
        <v>5747525</v>
      </c>
      <c r="O438" s="145"/>
      <c r="P438" s="145">
        <f>SUM(P403:P436)</f>
        <v>6770790</v>
      </c>
      <c r="Q438" s="145"/>
      <c r="R438" s="145">
        <f>SUM(R403:R436)</f>
        <v>5301750</v>
      </c>
      <c r="S438" s="145"/>
      <c r="T438" s="158"/>
      <c r="U438" s="121"/>
    </row>
    <row r="439" spans="1:23" ht="19.899999999999999" customHeight="1" thickBot="1">
      <c r="B439" s="151"/>
      <c r="C439" s="152"/>
      <c r="D439" s="152"/>
      <c r="E439" s="153"/>
      <c r="F439" s="152"/>
      <c r="G439" s="152"/>
      <c r="H439" s="152"/>
      <c r="I439" s="152"/>
      <c r="J439" s="152"/>
      <c r="K439" s="153"/>
      <c r="L439" s="154"/>
      <c r="M439" s="155"/>
      <c r="N439" s="155"/>
      <c r="O439" s="155"/>
      <c r="P439" s="155"/>
      <c r="Q439" s="155"/>
      <c r="R439" s="155"/>
      <c r="S439" s="159"/>
      <c r="T439" s="157"/>
      <c r="U439" s="121"/>
    </row>
    <row r="441" spans="1:23">
      <c r="B441" s="28" t="e">
        <f>B397</f>
        <v>#REF!</v>
      </c>
      <c r="T441" s="46"/>
    </row>
    <row r="442" spans="1:23" ht="42">
      <c r="A442" s="109"/>
      <c r="M442" s="110" t="s">
        <v>17</v>
      </c>
    </row>
    <row r="443" spans="1:23" ht="21.75" thickBot="1">
      <c r="B443" s="111"/>
      <c r="C443" s="112"/>
      <c r="D443" s="112"/>
      <c r="E443" s="112"/>
      <c r="F443" s="112"/>
      <c r="G443" s="112"/>
      <c r="H443" s="112"/>
      <c r="I443" s="112"/>
      <c r="J443" s="112"/>
      <c r="K443" s="112"/>
      <c r="L443" s="113"/>
      <c r="M443" s="112"/>
      <c r="N443" s="112"/>
      <c r="O443" s="112"/>
      <c r="P443" s="112"/>
      <c r="Q443" s="112"/>
      <c r="R443" s="112"/>
      <c r="S443" s="114"/>
      <c r="T443" s="115"/>
    </row>
    <row r="444" spans="1:23" ht="19.899999999999999" customHeight="1">
      <c r="B444" s="116"/>
      <c r="C444" s="117"/>
      <c r="D444" s="117"/>
      <c r="E444" s="118"/>
      <c r="F444" s="117"/>
      <c r="G444" s="117"/>
      <c r="H444" s="117"/>
      <c r="I444" s="117"/>
      <c r="J444" s="117"/>
      <c r="K444" s="118"/>
      <c r="L444" s="119"/>
      <c r="M444" s="481" t="s">
        <v>18</v>
      </c>
      <c r="N444" s="482"/>
      <c r="O444" s="481" t="s">
        <v>18</v>
      </c>
      <c r="P444" s="482"/>
      <c r="Q444" s="481" t="s">
        <v>18</v>
      </c>
      <c r="R444" s="482"/>
      <c r="S444" s="119" t="s">
        <v>19</v>
      </c>
      <c r="T444" s="120"/>
      <c r="U444" s="121"/>
    </row>
    <row r="445" spans="1:23" ht="19.899999999999999" customHeight="1">
      <c r="B445" s="483" t="s">
        <v>20</v>
      </c>
      <c r="C445" s="484"/>
      <c r="D445" s="485"/>
      <c r="E445" s="486" t="s">
        <v>21</v>
      </c>
      <c r="F445" s="484"/>
      <c r="G445" s="484"/>
      <c r="H445" s="484"/>
      <c r="I445" s="484"/>
      <c r="J445" s="485"/>
      <c r="K445" s="122" t="s">
        <v>22</v>
      </c>
      <c r="L445" s="122" t="s">
        <v>5</v>
      </c>
      <c r="M445" s="487" t="s">
        <v>478</v>
      </c>
      <c r="N445" s="488"/>
      <c r="O445" s="487" t="s">
        <v>512</v>
      </c>
      <c r="P445" s="488"/>
      <c r="Q445" s="487" t="s">
        <v>569</v>
      </c>
      <c r="R445" s="488"/>
      <c r="S445" s="122" t="s">
        <v>23</v>
      </c>
      <c r="T445" s="123" t="s">
        <v>24</v>
      </c>
      <c r="U445" s="121"/>
    </row>
    <row r="446" spans="1:23" ht="19.899999999999999" customHeight="1" thickBot="1">
      <c r="B446" s="124"/>
      <c r="C446" s="114"/>
      <c r="D446" s="114"/>
      <c r="E446" s="125"/>
      <c r="F446" s="114"/>
      <c r="G446" s="114"/>
      <c r="H446" s="114"/>
      <c r="I446" s="114"/>
      <c r="J446" s="114"/>
      <c r="K446" s="125"/>
      <c r="L446" s="126"/>
      <c r="M446" s="126" t="s">
        <v>25</v>
      </c>
      <c r="N446" s="126" t="s">
        <v>26</v>
      </c>
      <c r="O446" s="126" t="s">
        <v>25</v>
      </c>
      <c r="P446" s="126" t="s">
        <v>26</v>
      </c>
      <c r="Q446" s="126" t="s">
        <v>25</v>
      </c>
      <c r="R446" s="126" t="s">
        <v>26</v>
      </c>
      <c r="S446" s="126"/>
      <c r="T446" s="127"/>
      <c r="U446" s="121"/>
    </row>
    <row r="447" spans="1:23" ht="21.95" customHeight="1">
      <c r="B447" s="128"/>
      <c r="C447" s="10"/>
      <c r="D447" s="10"/>
      <c r="E447" s="129"/>
      <c r="F447" s="10"/>
      <c r="G447" s="10"/>
      <c r="H447" s="10"/>
      <c r="I447" s="10"/>
      <c r="J447" s="10"/>
      <c r="K447" s="129"/>
      <c r="L447" s="130"/>
      <c r="M447" s="131"/>
      <c r="N447" s="129"/>
      <c r="O447" s="131"/>
      <c r="P447" s="129"/>
      <c r="Q447" s="131"/>
      <c r="R447" s="129"/>
      <c r="S447" s="132"/>
      <c r="T447" s="133"/>
      <c r="U447" s="121"/>
    </row>
    <row r="448" spans="1:23" ht="21.95" customHeight="1">
      <c r="B448" s="134"/>
      <c r="C448" s="135" t="s">
        <v>167</v>
      </c>
      <c r="D448" s="136"/>
      <c r="E448" s="137"/>
      <c r="F448" s="135" t="s">
        <v>168</v>
      </c>
      <c r="G448" s="136"/>
      <c r="H448" s="136"/>
      <c r="I448" s="136"/>
      <c r="J448" s="136"/>
      <c r="K448" s="138">
        <v>1</v>
      </c>
      <c r="L448" s="138" t="s">
        <v>105</v>
      </c>
      <c r="M448" s="139">
        <v>3200</v>
      </c>
      <c r="N448" s="140">
        <f>SUM(K448*M448)</f>
        <v>3200</v>
      </c>
      <c r="O448" s="139">
        <v>4530</v>
      </c>
      <c r="P448" s="140">
        <f>SUM(K448*O448)</f>
        <v>4530</v>
      </c>
      <c r="Q448" s="141">
        <v>6800</v>
      </c>
      <c r="R448" s="140">
        <f>SUM(K448*Q448)</f>
        <v>6800</v>
      </c>
      <c r="S448" s="142">
        <f>O448</f>
        <v>4530</v>
      </c>
      <c r="T448" s="143" t="str">
        <f>Q445</f>
        <v>(株)小川長春寒</v>
      </c>
      <c r="U448" s="121"/>
      <c r="W448" s="167">
        <v>1</v>
      </c>
    </row>
    <row r="449" spans="2:23" ht="21.95" customHeight="1">
      <c r="B449" s="128"/>
      <c r="C449" s="10"/>
      <c r="D449" s="10"/>
      <c r="E449" s="129"/>
      <c r="F449" s="10"/>
      <c r="G449" s="10"/>
      <c r="H449" s="10"/>
      <c r="I449" s="10"/>
      <c r="J449" s="10"/>
      <c r="K449" s="129"/>
      <c r="L449" s="130"/>
      <c r="M449" s="131"/>
      <c r="N449" s="129"/>
      <c r="O449" s="131"/>
      <c r="P449" s="129"/>
      <c r="Q449" s="131"/>
      <c r="R449" s="129"/>
      <c r="S449" s="132"/>
      <c r="T449" s="133"/>
      <c r="U449" s="121"/>
    </row>
    <row r="450" spans="2:23" ht="21.95" customHeight="1">
      <c r="B450" s="134"/>
      <c r="C450" s="135" t="s">
        <v>40</v>
      </c>
      <c r="D450" s="136"/>
      <c r="E450" s="137"/>
      <c r="F450" s="135" t="s">
        <v>169</v>
      </c>
      <c r="G450" s="136"/>
      <c r="H450" s="136"/>
      <c r="I450" s="136"/>
      <c r="J450" s="136"/>
      <c r="K450" s="138">
        <v>1</v>
      </c>
      <c r="L450" s="138" t="s">
        <v>105</v>
      </c>
      <c r="M450" s="139">
        <v>5200</v>
      </c>
      <c r="N450" s="140">
        <f>SUM(K450*M450)</f>
        <v>5200</v>
      </c>
      <c r="O450" s="139">
        <v>6120</v>
      </c>
      <c r="P450" s="140">
        <f>SUM(K450*O450)</f>
        <v>6120</v>
      </c>
      <c r="Q450" s="141">
        <f>ROUNDDOWN(M450*1.24,-2)</f>
        <v>6400</v>
      </c>
      <c r="R450" s="140">
        <f>SUM(K450*Q450)</f>
        <v>6400</v>
      </c>
      <c r="S450" s="142">
        <f>O450</f>
        <v>6120</v>
      </c>
      <c r="T450" s="143" t="str">
        <f>T448</f>
        <v>(株)小川長春寒</v>
      </c>
      <c r="U450" s="121"/>
      <c r="W450" s="167">
        <v>1</v>
      </c>
    </row>
    <row r="451" spans="2:23" ht="21.95" customHeight="1">
      <c r="B451" s="128"/>
      <c r="C451" s="10"/>
      <c r="D451" s="10"/>
      <c r="E451" s="129"/>
      <c r="F451" s="10"/>
      <c r="G451" s="10"/>
      <c r="H451" s="10"/>
      <c r="I451" s="10"/>
      <c r="J451" s="10"/>
      <c r="K451" s="129"/>
      <c r="L451" s="130"/>
      <c r="M451" s="131"/>
      <c r="N451" s="129"/>
      <c r="O451" s="131"/>
      <c r="P451" s="129"/>
      <c r="Q451" s="131"/>
      <c r="R451" s="129"/>
      <c r="S451" s="132"/>
      <c r="T451" s="133"/>
      <c r="U451" s="121"/>
    </row>
    <row r="452" spans="2:23" ht="21.95" customHeight="1">
      <c r="B452" s="134"/>
      <c r="C452" s="135" t="s">
        <v>40</v>
      </c>
      <c r="D452" s="136"/>
      <c r="E452" s="137"/>
      <c r="F452" s="135" t="s">
        <v>170</v>
      </c>
      <c r="G452" s="136"/>
      <c r="H452" s="136"/>
      <c r="I452" s="136"/>
      <c r="J452" s="136"/>
      <c r="K452" s="138">
        <v>1</v>
      </c>
      <c r="L452" s="138" t="s">
        <v>105</v>
      </c>
      <c r="M452" s="139">
        <v>5300</v>
      </c>
      <c r="N452" s="140">
        <f>SUM(K452*M452)</f>
        <v>5300</v>
      </c>
      <c r="O452" s="139">
        <v>6550</v>
      </c>
      <c r="P452" s="140">
        <f>SUM(K452*O452)</f>
        <v>6550</v>
      </c>
      <c r="Q452" s="141">
        <f>ROUNDDOWN(M452*1.24,-2)</f>
        <v>6500</v>
      </c>
      <c r="R452" s="140">
        <f>SUM(K452*Q452)</f>
        <v>6500</v>
      </c>
      <c r="S452" s="142">
        <f>O452</f>
        <v>6550</v>
      </c>
      <c r="T452" s="143" t="str">
        <f>T450</f>
        <v>(株)小川長春寒</v>
      </c>
      <c r="U452" s="121"/>
      <c r="W452" s="167">
        <v>1</v>
      </c>
    </row>
    <row r="453" spans="2:23" ht="21.95" customHeight="1">
      <c r="B453" s="128"/>
      <c r="C453" s="10"/>
      <c r="D453" s="10"/>
      <c r="E453" s="129"/>
      <c r="F453" s="10"/>
      <c r="G453" s="10"/>
      <c r="H453" s="10"/>
      <c r="I453" s="10"/>
      <c r="J453" s="10"/>
      <c r="K453" s="129"/>
      <c r="L453" s="130"/>
      <c r="M453" s="131"/>
      <c r="N453" s="129"/>
      <c r="O453" s="131"/>
      <c r="P453" s="129"/>
      <c r="Q453" s="131"/>
      <c r="R453" s="129"/>
      <c r="S453" s="132"/>
      <c r="T453" s="133"/>
      <c r="U453" s="121"/>
    </row>
    <row r="454" spans="2:23" ht="21.95" customHeight="1">
      <c r="B454" s="134"/>
      <c r="C454" s="135" t="s">
        <v>40</v>
      </c>
      <c r="D454" s="136"/>
      <c r="E454" s="137"/>
      <c r="F454" s="135" t="s">
        <v>171</v>
      </c>
      <c r="G454" s="136"/>
      <c r="H454" s="136"/>
      <c r="I454" s="136"/>
      <c r="J454" s="136"/>
      <c r="K454" s="138">
        <v>1</v>
      </c>
      <c r="L454" s="138" t="s">
        <v>105</v>
      </c>
      <c r="M454" s="139">
        <v>6800</v>
      </c>
      <c r="N454" s="140">
        <f>SUM(K454*M454)</f>
        <v>6800</v>
      </c>
      <c r="O454" s="139">
        <v>8050</v>
      </c>
      <c r="P454" s="140">
        <f>SUM(K454*O454)</f>
        <v>8050</v>
      </c>
      <c r="Q454" s="141">
        <f>ROUNDDOWN(M454*1.24,-2)</f>
        <v>8400</v>
      </c>
      <c r="R454" s="140">
        <f>SUM(K454*Q454)</f>
        <v>8400</v>
      </c>
      <c r="S454" s="142">
        <f>O454</f>
        <v>8050</v>
      </c>
      <c r="T454" s="143" t="str">
        <f>T452</f>
        <v>(株)小川長春寒</v>
      </c>
      <c r="U454" s="121"/>
      <c r="W454" s="167">
        <v>1</v>
      </c>
    </row>
    <row r="455" spans="2:23" ht="21.95" customHeight="1">
      <c r="B455" s="128"/>
      <c r="C455" s="10"/>
      <c r="D455" s="10"/>
      <c r="E455" s="129"/>
      <c r="F455" s="10"/>
      <c r="G455" s="10"/>
      <c r="H455" s="10"/>
      <c r="I455" s="10"/>
      <c r="J455" s="10"/>
      <c r="K455" s="129"/>
      <c r="L455" s="130"/>
      <c r="M455" s="131"/>
      <c r="N455" s="129"/>
      <c r="O455" s="131"/>
      <c r="P455" s="129"/>
      <c r="Q455" s="131"/>
      <c r="R455" s="129"/>
      <c r="S455" s="132"/>
      <c r="T455" s="133"/>
      <c r="U455" s="121"/>
    </row>
    <row r="456" spans="2:23" ht="21.95" customHeight="1">
      <c r="B456" s="134"/>
      <c r="C456" s="135" t="s">
        <v>172</v>
      </c>
      <c r="D456" s="136"/>
      <c r="E456" s="137"/>
      <c r="F456" s="135" t="s">
        <v>173</v>
      </c>
      <c r="G456" s="136"/>
      <c r="H456" s="136"/>
      <c r="I456" s="136"/>
      <c r="J456" s="136"/>
      <c r="K456" s="138">
        <v>1</v>
      </c>
      <c r="L456" s="138" t="s">
        <v>34</v>
      </c>
      <c r="M456" s="139">
        <v>300000</v>
      </c>
      <c r="N456" s="140">
        <f>SUM(K456*M456)</f>
        <v>300000</v>
      </c>
      <c r="O456" s="139">
        <v>600000</v>
      </c>
      <c r="P456" s="140">
        <f>SUM(K456*O456)</f>
        <v>600000</v>
      </c>
      <c r="Q456" s="141">
        <f>ROUNDDOWN(M456*1.24,-2)</f>
        <v>372000</v>
      </c>
      <c r="R456" s="140">
        <f>SUM(K456*Q456)</f>
        <v>372000</v>
      </c>
      <c r="S456" s="142">
        <f>ROUNDDOWN(M456*W456,0)</f>
        <v>300000</v>
      </c>
      <c r="T456" s="143" t="str">
        <f>M445</f>
        <v>(有)建造</v>
      </c>
      <c r="U456" s="121"/>
      <c r="W456" s="167">
        <v>1</v>
      </c>
    </row>
    <row r="457" spans="2:23" ht="21.95" customHeight="1">
      <c r="B457" s="128"/>
      <c r="C457" s="10"/>
      <c r="D457" s="10"/>
      <c r="E457" s="129"/>
      <c r="F457" s="10"/>
      <c r="G457" s="10"/>
      <c r="H457" s="10"/>
      <c r="I457" s="10"/>
      <c r="J457" s="10"/>
      <c r="K457" s="129"/>
      <c r="L457" s="130"/>
      <c r="M457" s="131"/>
      <c r="N457" s="129"/>
      <c r="O457" s="131"/>
      <c r="P457" s="129"/>
      <c r="Q457" s="131"/>
      <c r="R457" s="129"/>
      <c r="S457" s="132"/>
      <c r="T457" s="133"/>
      <c r="U457" s="121"/>
    </row>
    <row r="458" spans="2:23" ht="21.95" customHeight="1">
      <c r="B458" s="134"/>
      <c r="C458" s="135" t="s">
        <v>174</v>
      </c>
      <c r="D458" s="136"/>
      <c r="E458" s="137"/>
      <c r="F458" s="135" t="s">
        <v>175</v>
      </c>
      <c r="G458" s="136"/>
      <c r="H458" s="136"/>
      <c r="I458" s="136"/>
      <c r="J458" s="136"/>
      <c r="K458" s="138">
        <v>1</v>
      </c>
      <c r="L458" s="138" t="s">
        <v>105</v>
      </c>
      <c r="M458" s="139">
        <v>22000</v>
      </c>
      <c r="N458" s="140">
        <f>SUM(K458*M458)</f>
        <v>22000</v>
      </c>
      <c r="O458" s="139">
        <v>26000</v>
      </c>
      <c r="P458" s="140">
        <f>SUM(K458*O458)</f>
        <v>26000</v>
      </c>
      <c r="Q458" s="141">
        <f>ROUNDDOWN(M458*1.24,-2)</f>
        <v>27200</v>
      </c>
      <c r="R458" s="140">
        <f>SUM(K458*Q458)</f>
        <v>27200</v>
      </c>
      <c r="S458" s="142">
        <f>O458</f>
        <v>26000</v>
      </c>
      <c r="T458" s="143" t="str">
        <f>Q445</f>
        <v>(株)小川長春寒</v>
      </c>
      <c r="U458" s="121"/>
      <c r="W458" s="167">
        <v>1</v>
      </c>
    </row>
    <row r="459" spans="2:23" ht="21.95" customHeight="1">
      <c r="B459" s="128"/>
      <c r="C459" s="10"/>
      <c r="D459" s="10"/>
      <c r="E459" s="129"/>
      <c r="F459" s="10"/>
      <c r="G459" s="10"/>
      <c r="H459" s="10"/>
      <c r="I459" s="10"/>
      <c r="J459" s="10"/>
      <c r="K459" s="129"/>
      <c r="L459" s="130"/>
      <c r="M459" s="131"/>
      <c r="N459" s="129"/>
      <c r="O459" s="131"/>
      <c r="P459" s="129"/>
      <c r="Q459" s="131"/>
      <c r="R459" s="129"/>
      <c r="S459" s="132"/>
      <c r="T459" s="133"/>
      <c r="U459" s="121"/>
    </row>
    <row r="460" spans="2:23" ht="21.95" customHeight="1">
      <c r="B460" s="134"/>
      <c r="C460" s="135" t="s">
        <v>176</v>
      </c>
      <c r="D460" s="136"/>
      <c r="E460" s="137"/>
      <c r="F460" s="135" t="s">
        <v>177</v>
      </c>
      <c r="G460" s="136"/>
      <c r="H460" s="136"/>
      <c r="I460" s="136"/>
      <c r="J460" s="136"/>
      <c r="K460" s="138">
        <v>1</v>
      </c>
      <c r="L460" s="138" t="s">
        <v>105</v>
      </c>
      <c r="M460" s="139">
        <v>5300</v>
      </c>
      <c r="N460" s="140">
        <f>SUM(K460*M460)</f>
        <v>5300</v>
      </c>
      <c r="O460" s="139">
        <v>6500</v>
      </c>
      <c r="P460" s="140">
        <f>SUM(K460*O460)</f>
        <v>6500</v>
      </c>
      <c r="Q460" s="141">
        <f>ROUNDDOWN(M460*1.24,-2)</f>
        <v>6500</v>
      </c>
      <c r="R460" s="140">
        <f>SUM(K460*Q460)</f>
        <v>6500</v>
      </c>
      <c r="S460" s="142">
        <f>O460</f>
        <v>6500</v>
      </c>
      <c r="T460" s="143" t="str">
        <f>Q445</f>
        <v>(株)小川長春寒</v>
      </c>
      <c r="U460" s="121"/>
      <c r="W460" s="167">
        <v>1</v>
      </c>
    </row>
    <row r="461" spans="2:23" ht="21.95" customHeight="1">
      <c r="B461" s="128"/>
      <c r="C461" s="10"/>
      <c r="D461" s="10"/>
      <c r="E461" s="129"/>
      <c r="F461" s="10" t="s">
        <v>180</v>
      </c>
      <c r="G461" s="10"/>
      <c r="H461" s="10"/>
      <c r="I461" s="10"/>
      <c r="J461" s="10"/>
      <c r="K461" s="129"/>
      <c r="L461" s="130"/>
      <c r="M461" s="131"/>
      <c r="N461" s="129"/>
      <c r="O461" s="131"/>
      <c r="P461" s="129"/>
      <c r="Q461" s="131"/>
      <c r="R461" s="129"/>
      <c r="S461" s="132"/>
      <c r="T461" s="133"/>
      <c r="U461" s="121"/>
    </row>
    <row r="462" spans="2:23" ht="21.95" customHeight="1">
      <c r="B462" s="134"/>
      <c r="C462" s="135" t="s">
        <v>178</v>
      </c>
      <c r="D462" s="136"/>
      <c r="E462" s="137"/>
      <c r="F462" s="135" t="s">
        <v>179</v>
      </c>
      <c r="G462" s="136"/>
      <c r="H462" s="136"/>
      <c r="I462" s="136"/>
      <c r="J462" s="136"/>
      <c r="K462" s="138">
        <v>1</v>
      </c>
      <c r="L462" s="138" t="s">
        <v>34</v>
      </c>
      <c r="M462" s="139">
        <v>32000</v>
      </c>
      <c r="N462" s="140">
        <f>SUM(K462*M462)</f>
        <v>32000</v>
      </c>
      <c r="O462" s="139">
        <v>40000</v>
      </c>
      <c r="P462" s="140">
        <f>SUM(K462*O462)</f>
        <v>40000</v>
      </c>
      <c r="Q462" s="141">
        <f>ROUNDDOWN(M462*1.24,-2)</f>
        <v>39600</v>
      </c>
      <c r="R462" s="140">
        <f>SUM(K462*Q462)</f>
        <v>39600</v>
      </c>
      <c r="S462" s="142">
        <f>ROUNDDOWN(M462*W462,0)</f>
        <v>32000</v>
      </c>
      <c r="T462" s="175" t="str">
        <f>M445</f>
        <v>(有)建造</v>
      </c>
      <c r="U462" s="121"/>
      <c r="W462" s="167">
        <v>1</v>
      </c>
    </row>
    <row r="463" spans="2:23" ht="21.95" customHeight="1">
      <c r="B463" s="128"/>
      <c r="C463" s="10"/>
      <c r="D463" s="10"/>
      <c r="E463" s="129"/>
      <c r="F463" s="10"/>
      <c r="G463" s="10"/>
      <c r="H463" s="10"/>
      <c r="I463" s="10"/>
      <c r="J463" s="10"/>
      <c r="K463" s="129"/>
      <c r="L463" s="130"/>
      <c r="M463" s="144"/>
      <c r="N463" s="145"/>
      <c r="O463" s="144"/>
      <c r="P463" s="145"/>
      <c r="Q463" s="144"/>
      <c r="R463" s="145"/>
      <c r="S463" s="146"/>
      <c r="T463" s="133"/>
      <c r="U463" s="121"/>
    </row>
    <row r="464" spans="2:23" ht="21.95" customHeight="1">
      <c r="B464" s="134"/>
      <c r="C464" s="135"/>
      <c r="D464" s="136"/>
      <c r="E464" s="137"/>
      <c r="F464" s="135"/>
      <c r="G464" s="136"/>
      <c r="H464" s="136"/>
      <c r="I464" s="136"/>
      <c r="J464" s="136"/>
      <c r="K464" s="138"/>
      <c r="L464" s="138"/>
      <c r="M464" s="139"/>
      <c r="N464" s="140"/>
      <c r="O464" s="139"/>
      <c r="P464" s="140"/>
      <c r="Q464" s="141"/>
      <c r="R464" s="140"/>
      <c r="S464" s="142"/>
      <c r="T464" s="143"/>
      <c r="U464" s="121"/>
    </row>
    <row r="465" spans="2:21" ht="21.95" customHeight="1">
      <c r="B465" s="128"/>
      <c r="C465" s="10"/>
      <c r="D465" s="10"/>
      <c r="E465" s="129"/>
      <c r="F465" s="10"/>
      <c r="G465" s="10"/>
      <c r="H465" s="10"/>
      <c r="I465" s="10"/>
      <c r="J465" s="10"/>
      <c r="K465" s="129"/>
      <c r="L465" s="130"/>
      <c r="M465" s="144"/>
      <c r="N465" s="145"/>
      <c r="O465" s="144"/>
      <c r="P465" s="145"/>
      <c r="Q465" s="144"/>
      <c r="R465" s="145"/>
      <c r="S465" s="147"/>
      <c r="T465" s="133"/>
      <c r="U465" s="121"/>
    </row>
    <row r="466" spans="2:21" ht="21.95" customHeight="1">
      <c r="B466" s="134"/>
      <c r="C466" s="135"/>
      <c r="D466" s="136"/>
      <c r="E466" s="137"/>
      <c r="F466" s="135"/>
      <c r="G466" s="136"/>
      <c r="H466" s="136"/>
      <c r="I466" s="136"/>
      <c r="J466" s="136"/>
      <c r="K466" s="138"/>
      <c r="L466" s="138"/>
      <c r="M466" s="139"/>
      <c r="N466" s="140"/>
      <c r="O466" s="139"/>
      <c r="P466" s="140"/>
      <c r="Q466" s="141"/>
      <c r="R466" s="140"/>
      <c r="S466" s="142"/>
      <c r="T466" s="143"/>
      <c r="U466" s="121"/>
    </row>
    <row r="467" spans="2:21" ht="21.95" customHeight="1">
      <c r="B467" s="128"/>
      <c r="C467" s="10"/>
      <c r="D467" s="10"/>
      <c r="E467" s="129"/>
      <c r="F467" s="10"/>
      <c r="G467" s="10"/>
      <c r="H467" s="10"/>
      <c r="I467" s="10"/>
      <c r="J467" s="10"/>
      <c r="K467" s="129"/>
      <c r="L467" s="130"/>
      <c r="M467" s="144"/>
      <c r="N467" s="145"/>
      <c r="O467" s="144"/>
      <c r="P467" s="145"/>
      <c r="Q467" s="144"/>
      <c r="R467" s="145"/>
      <c r="S467" s="146"/>
      <c r="T467" s="133"/>
      <c r="U467" s="121"/>
    </row>
    <row r="468" spans="2:21" ht="21.75" customHeight="1">
      <c r="B468" s="134"/>
      <c r="C468" s="135"/>
      <c r="D468" s="136"/>
      <c r="E468" s="137"/>
      <c r="F468" s="135"/>
      <c r="G468" s="136"/>
      <c r="H468" s="136"/>
      <c r="I468" s="136"/>
      <c r="J468" s="136"/>
      <c r="K468" s="138"/>
      <c r="L468" s="138"/>
      <c r="M468" s="139"/>
      <c r="N468" s="140"/>
      <c r="O468" s="139"/>
      <c r="P468" s="140"/>
      <c r="Q468" s="141"/>
      <c r="R468" s="140"/>
      <c r="S468" s="142"/>
      <c r="T468" s="143"/>
      <c r="U468" s="121"/>
    </row>
    <row r="469" spans="2:21" ht="23.25" customHeight="1">
      <c r="B469" s="128"/>
      <c r="C469" s="10"/>
      <c r="D469" s="10"/>
      <c r="E469" s="129"/>
      <c r="F469" s="10"/>
      <c r="G469" s="10"/>
      <c r="H469" s="10"/>
      <c r="I469" s="10"/>
      <c r="J469" s="10"/>
      <c r="K469" s="129"/>
      <c r="L469" s="130"/>
      <c r="M469" s="144"/>
      <c r="N469" s="145"/>
      <c r="O469" s="144"/>
      <c r="P469" s="145"/>
      <c r="Q469" s="144"/>
      <c r="R469" s="145"/>
      <c r="S469" s="147"/>
      <c r="T469" s="133"/>
      <c r="U469" s="121"/>
    </row>
    <row r="470" spans="2:21" ht="21.95" customHeight="1">
      <c r="B470" s="134"/>
      <c r="C470" s="135"/>
      <c r="D470" s="136"/>
      <c r="E470" s="137"/>
      <c r="F470" s="135"/>
      <c r="G470" s="136"/>
      <c r="H470" s="136"/>
      <c r="I470" s="136"/>
      <c r="J470" s="136"/>
      <c r="K470" s="138"/>
      <c r="L470" s="138"/>
      <c r="M470" s="139"/>
      <c r="N470" s="140"/>
      <c r="O470" s="139"/>
      <c r="P470" s="140"/>
      <c r="Q470" s="141"/>
      <c r="R470" s="140"/>
      <c r="S470" s="142"/>
      <c r="T470" s="143"/>
      <c r="U470" s="121"/>
    </row>
    <row r="471" spans="2:21" ht="21.95" customHeight="1">
      <c r="B471" s="128"/>
      <c r="C471" s="10"/>
      <c r="D471" s="10"/>
      <c r="E471" s="129"/>
      <c r="F471" s="10"/>
      <c r="G471" s="10"/>
      <c r="H471" s="10"/>
      <c r="I471" s="10"/>
      <c r="J471" s="10"/>
      <c r="K471" s="129"/>
      <c r="L471" s="130"/>
      <c r="M471" s="145"/>
      <c r="N471" s="145"/>
      <c r="O471" s="145"/>
      <c r="P471" s="145"/>
      <c r="Q471" s="144"/>
      <c r="R471" s="145"/>
      <c r="S471" s="146"/>
      <c r="T471" s="148"/>
      <c r="U471" s="121"/>
    </row>
    <row r="472" spans="2:21" ht="21.95" customHeight="1">
      <c r="B472" s="134"/>
      <c r="C472" s="135"/>
      <c r="D472" s="136"/>
      <c r="E472" s="137"/>
      <c r="F472" s="135"/>
      <c r="G472" s="136"/>
      <c r="H472" s="136"/>
      <c r="I472" s="136"/>
      <c r="J472" s="136"/>
      <c r="K472" s="138"/>
      <c r="L472" s="138"/>
      <c r="M472" s="137"/>
      <c r="N472" s="140"/>
      <c r="O472" s="137"/>
      <c r="P472" s="140"/>
      <c r="Q472" s="149"/>
      <c r="R472" s="140"/>
      <c r="S472" s="142"/>
      <c r="T472" s="150"/>
      <c r="U472" s="121"/>
    </row>
    <row r="473" spans="2:21" ht="21.95" customHeight="1">
      <c r="B473" s="128"/>
      <c r="C473" s="10"/>
      <c r="D473" s="10"/>
      <c r="E473" s="129"/>
      <c r="F473" s="10"/>
      <c r="G473" s="10"/>
      <c r="H473" s="10"/>
      <c r="I473" s="10"/>
      <c r="J473" s="10"/>
      <c r="K473" s="129"/>
      <c r="L473" s="130"/>
      <c r="M473" s="145"/>
      <c r="N473" s="145"/>
      <c r="O473" s="145"/>
      <c r="P473" s="145"/>
      <c r="Q473" s="145"/>
      <c r="R473" s="145"/>
      <c r="S473" s="147"/>
      <c r="T473" s="148"/>
      <c r="U473" s="121"/>
    </row>
    <row r="474" spans="2:21" ht="21.95" customHeight="1">
      <c r="B474" s="134"/>
      <c r="C474" s="135"/>
      <c r="D474" s="136"/>
      <c r="E474" s="137"/>
      <c r="F474" s="135"/>
      <c r="G474" s="136"/>
      <c r="H474" s="136"/>
      <c r="I474" s="136"/>
      <c r="J474" s="136"/>
      <c r="K474" s="138"/>
      <c r="L474" s="138"/>
      <c r="M474" s="137"/>
      <c r="N474" s="140"/>
      <c r="O474" s="137"/>
      <c r="P474" s="140"/>
      <c r="Q474" s="149"/>
      <c r="R474" s="140"/>
      <c r="S474" s="142"/>
      <c r="T474" s="150"/>
      <c r="U474" s="121"/>
    </row>
    <row r="475" spans="2:21" ht="21.95" customHeight="1">
      <c r="B475" s="128"/>
      <c r="C475" s="10"/>
      <c r="D475" s="10"/>
      <c r="E475" s="129"/>
      <c r="F475" s="10"/>
      <c r="G475" s="10"/>
      <c r="H475" s="10"/>
      <c r="I475" s="10"/>
      <c r="J475" s="10"/>
      <c r="K475" s="129"/>
      <c r="L475" s="130"/>
      <c r="M475" s="145"/>
      <c r="N475" s="145"/>
      <c r="O475" s="145"/>
      <c r="P475" s="145"/>
      <c r="Q475" s="145"/>
      <c r="R475" s="145"/>
      <c r="S475" s="147"/>
      <c r="T475" s="148"/>
      <c r="U475" s="121"/>
    </row>
    <row r="476" spans="2:21" ht="21.95" customHeight="1">
      <c r="B476" s="134"/>
      <c r="C476" s="135"/>
      <c r="D476" s="136"/>
      <c r="E476" s="137"/>
      <c r="F476" s="135"/>
      <c r="G476" s="136"/>
      <c r="H476" s="136"/>
      <c r="I476" s="136"/>
      <c r="J476" s="136"/>
      <c r="K476" s="138"/>
      <c r="L476" s="138"/>
      <c r="M476" s="149"/>
      <c r="N476" s="149"/>
      <c r="O476" s="149"/>
      <c r="P476" s="149"/>
      <c r="Q476" s="149"/>
      <c r="R476" s="149"/>
      <c r="S476" s="142"/>
      <c r="T476" s="150"/>
      <c r="U476" s="121"/>
    </row>
    <row r="477" spans="2:21" ht="21.95" customHeight="1">
      <c r="B477" s="128"/>
      <c r="C477" s="10"/>
      <c r="D477" s="10"/>
      <c r="E477" s="129"/>
      <c r="F477" s="10"/>
      <c r="G477" s="10"/>
      <c r="H477" s="10"/>
      <c r="I477" s="10"/>
      <c r="J477" s="10"/>
      <c r="K477" s="129"/>
      <c r="L477" s="130"/>
      <c r="M477" s="145"/>
      <c r="N477" s="145"/>
      <c r="O477" s="145"/>
      <c r="P477" s="145"/>
      <c r="Q477" s="145"/>
      <c r="R477" s="145"/>
      <c r="S477" s="147"/>
      <c r="T477" s="148"/>
      <c r="U477" s="121"/>
    </row>
    <row r="478" spans="2:21" ht="21.95" customHeight="1">
      <c r="B478" s="134"/>
      <c r="C478" s="135"/>
      <c r="D478" s="136"/>
      <c r="E478" s="137"/>
      <c r="F478" s="135"/>
      <c r="G478" s="136"/>
      <c r="H478" s="136"/>
      <c r="I478" s="136"/>
      <c r="J478" s="136"/>
      <c r="K478" s="138"/>
      <c r="L478" s="138"/>
      <c r="M478" s="149"/>
      <c r="N478" s="149"/>
      <c r="O478" s="149"/>
      <c r="P478" s="149"/>
      <c r="Q478" s="149"/>
      <c r="R478" s="149"/>
      <c r="S478" s="142"/>
      <c r="T478" s="150"/>
      <c r="U478" s="121"/>
    </row>
    <row r="479" spans="2:21" ht="21.95" customHeight="1">
      <c r="B479" s="128"/>
      <c r="C479" s="10"/>
      <c r="D479" s="10"/>
      <c r="E479" s="129"/>
      <c r="F479" s="10"/>
      <c r="G479" s="10"/>
      <c r="H479" s="10"/>
      <c r="I479" s="10"/>
      <c r="J479" s="10"/>
      <c r="K479" s="129"/>
      <c r="L479" s="130"/>
      <c r="M479" s="145"/>
      <c r="N479" s="145"/>
      <c r="O479" s="145"/>
      <c r="P479" s="145"/>
      <c r="Q479" s="145"/>
      <c r="R479" s="145"/>
      <c r="S479" s="147"/>
      <c r="T479" s="148"/>
      <c r="U479" s="121"/>
    </row>
    <row r="480" spans="2:21" ht="21.95" customHeight="1" thickBot="1">
      <c r="B480" s="151"/>
      <c r="C480" s="152"/>
      <c r="D480" s="152"/>
      <c r="E480" s="153"/>
      <c r="F480" s="152"/>
      <c r="G480" s="152"/>
      <c r="H480" s="152"/>
      <c r="I480" s="152"/>
      <c r="J480" s="152"/>
      <c r="K480" s="154"/>
      <c r="L480" s="154"/>
      <c r="M480" s="155"/>
      <c r="N480" s="155"/>
      <c r="O480" s="155"/>
      <c r="P480" s="155"/>
      <c r="Q480" s="155"/>
      <c r="R480" s="155"/>
      <c r="S480" s="156"/>
      <c r="T480" s="157"/>
      <c r="U480" s="121"/>
    </row>
    <row r="481" spans="1:21" ht="19.899999999999999" customHeight="1">
      <c r="B481" s="128"/>
      <c r="C481" s="10"/>
      <c r="D481" s="10"/>
      <c r="E481" s="129"/>
      <c r="F481" s="10"/>
      <c r="G481" s="10"/>
      <c r="H481" s="10"/>
      <c r="I481" s="10"/>
      <c r="J481" s="10"/>
      <c r="K481" s="129"/>
      <c r="L481" s="130"/>
      <c r="M481" s="145"/>
      <c r="N481" s="145"/>
      <c r="O481" s="145"/>
      <c r="P481" s="145"/>
      <c r="Q481" s="145"/>
      <c r="R481" s="145"/>
      <c r="S481" s="146"/>
      <c r="T481" s="148"/>
      <c r="U481" s="121"/>
    </row>
    <row r="482" spans="1:21" ht="19.899999999999999" customHeight="1">
      <c r="B482" s="478" t="s">
        <v>3</v>
      </c>
      <c r="C482" s="479"/>
      <c r="D482" s="480"/>
      <c r="E482" s="129"/>
      <c r="F482" s="10"/>
      <c r="G482" s="10"/>
      <c r="H482" s="10"/>
      <c r="I482" s="10"/>
      <c r="J482" s="10"/>
      <c r="K482" s="129"/>
      <c r="L482" s="130"/>
      <c r="M482" s="145">
        <f t="shared" ref="M482:R482" si="5">SUM(M447:M480)</f>
        <v>379800</v>
      </c>
      <c r="N482" s="145">
        <f t="shared" si="5"/>
        <v>379800</v>
      </c>
      <c r="O482" s="145">
        <f t="shared" si="5"/>
        <v>697750</v>
      </c>
      <c r="P482" s="145">
        <f t="shared" si="5"/>
        <v>697750</v>
      </c>
      <c r="Q482" s="145">
        <f t="shared" si="5"/>
        <v>473400</v>
      </c>
      <c r="R482" s="145">
        <f t="shared" si="5"/>
        <v>473400</v>
      </c>
      <c r="S482" s="145"/>
      <c r="T482" s="158"/>
      <c r="U482" s="121"/>
    </row>
    <row r="483" spans="1:21" ht="19.899999999999999" customHeight="1" thickBot="1">
      <c r="B483" s="151"/>
      <c r="C483" s="152"/>
      <c r="D483" s="152"/>
      <c r="E483" s="153"/>
      <c r="F483" s="152"/>
      <c r="G483" s="152"/>
      <c r="H483" s="152"/>
      <c r="I483" s="152"/>
      <c r="J483" s="152"/>
      <c r="K483" s="153"/>
      <c r="L483" s="154"/>
      <c r="M483" s="155"/>
      <c r="N483" s="155"/>
      <c r="O483" s="155"/>
      <c r="P483" s="155"/>
      <c r="Q483" s="155"/>
      <c r="R483" s="155"/>
      <c r="S483" s="159"/>
      <c r="T483" s="157"/>
      <c r="U483" s="121"/>
    </row>
    <row r="485" spans="1:21">
      <c r="B485" s="28" t="e">
        <f>B441</f>
        <v>#REF!</v>
      </c>
      <c r="T485" s="46" t="s">
        <v>215</v>
      </c>
    </row>
    <row r="486" spans="1:21" ht="42">
      <c r="A486" s="109"/>
      <c r="M486" s="110" t="s">
        <v>17</v>
      </c>
    </row>
    <row r="487" spans="1:21" ht="21.75" thickBot="1">
      <c r="B487" s="111"/>
      <c r="C487" s="112"/>
      <c r="D487" s="112"/>
      <c r="E487" s="112"/>
      <c r="F487" s="112"/>
      <c r="G487" s="112"/>
      <c r="H487" s="112"/>
      <c r="I487" s="112"/>
      <c r="J487" s="112"/>
      <c r="K487" s="112"/>
      <c r="L487" s="113"/>
      <c r="M487" s="112"/>
      <c r="N487" s="112"/>
      <c r="O487" s="112"/>
      <c r="P487" s="112"/>
      <c r="Q487" s="112"/>
      <c r="R487" s="112"/>
      <c r="S487" s="114"/>
      <c r="T487" s="115"/>
    </row>
    <row r="488" spans="1:21" ht="19.899999999999999" customHeight="1">
      <c r="B488" s="116"/>
      <c r="C488" s="117"/>
      <c r="D488" s="117"/>
      <c r="E488" s="118"/>
      <c r="F488" s="117"/>
      <c r="G488" s="117"/>
      <c r="H488" s="117"/>
      <c r="I488" s="117"/>
      <c r="J488" s="117"/>
      <c r="K488" s="118"/>
      <c r="L488" s="119"/>
      <c r="M488" s="481" t="s">
        <v>18</v>
      </c>
      <c r="N488" s="482"/>
      <c r="O488" s="481" t="s">
        <v>18</v>
      </c>
      <c r="P488" s="482"/>
      <c r="Q488" s="481" t="s">
        <v>18</v>
      </c>
      <c r="R488" s="482"/>
      <c r="S488" s="119" t="s">
        <v>19</v>
      </c>
      <c r="T488" s="120"/>
      <c r="U488" s="121"/>
    </row>
    <row r="489" spans="1:21" ht="19.899999999999999" customHeight="1">
      <c r="B489" s="483" t="s">
        <v>20</v>
      </c>
      <c r="C489" s="484"/>
      <c r="D489" s="485"/>
      <c r="E489" s="486" t="s">
        <v>21</v>
      </c>
      <c r="F489" s="484"/>
      <c r="G489" s="484"/>
      <c r="H489" s="484"/>
      <c r="I489" s="484"/>
      <c r="J489" s="485"/>
      <c r="K489" s="122" t="s">
        <v>22</v>
      </c>
      <c r="L489" s="122" t="s">
        <v>5</v>
      </c>
      <c r="M489" s="487" t="s">
        <v>502</v>
      </c>
      <c r="N489" s="488"/>
      <c r="O489" s="487" t="s">
        <v>506</v>
      </c>
      <c r="P489" s="488"/>
      <c r="Q489" s="487" t="s">
        <v>513</v>
      </c>
      <c r="R489" s="488"/>
      <c r="S489" s="122" t="s">
        <v>23</v>
      </c>
      <c r="T489" s="123" t="s">
        <v>24</v>
      </c>
      <c r="U489" s="121"/>
    </row>
    <row r="490" spans="1:21" ht="19.899999999999999" customHeight="1" thickBot="1">
      <c r="B490" s="124"/>
      <c r="C490" s="114"/>
      <c r="D490" s="114"/>
      <c r="E490" s="125"/>
      <c r="F490" s="114"/>
      <c r="G490" s="114"/>
      <c r="H490" s="114"/>
      <c r="I490" s="114"/>
      <c r="J490" s="114"/>
      <c r="K490" s="125"/>
      <c r="L490" s="126"/>
      <c r="M490" s="126" t="s">
        <v>25</v>
      </c>
      <c r="N490" s="126" t="s">
        <v>26</v>
      </c>
      <c r="O490" s="126" t="s">
        <v>25</v>
      </c>
      <c r="P490" s="126" t="s">
        <v>26</v>
      </c>
      <c r="Q490" s="126" t="s">
        <v>25</v>
      </c>
      <c r="R490" s="126" t="s">
        <v>26</v>
      </c>
      <c r="S490" s="126"/>
      <c r="T490" s="127"/>
      <c r="U490" s="121"/>
    </row>
    <row r="491" spans="1:21" ht="21.95" customHeight="1">
      <c r="B491" s="128"/>
      <c r="C491" s="10"/>
      <c r="D491" s="10"/>
      <c r="E491" s="129"/>
      <c r="F491" s="10" t="s">
        <v>192</v>
      </c>
      <c r="G491" s="10"/>
      <c r="H491" s="10"/>
      <c r="I491" s="10"/>
      <c r="J491" s="10"/>
      <c r="K491" s="129"/>
      <c r="L491" s="130"/>
      <c r="M491" s="131"/>
      <c r="N491" s="129"/>
      <c r="O491" s="131"/>
      <c r="P491" s="129"/>
      <c r="Q491" s="131"/>
      <c r="R491" s="129"/>
      <c r="S491" s="132"/>
      <c r="T491" s="133"/>
      <c r="U491" s="121"/>
    </row>
    <row r="492" spans="1:21" ht="21.95" customHeight="1">
      <c r="B492" s="134"/>
      <c r="C492" s="135" t="s">
        <v>41</v>
      </c>
      <c r="D492" s="136"/>
      <c r="E492" s="137"/>
      <c r="F492" s="135" t="s">
        <v>193</v>
      </c>
      <c r="G492" s="136"/>
      <c r="H492" s="136"/>
      <c r="I492" s="136"/>
      <c r="J492" s="136"/>
      <c r="K492" s="138">
        <v>1</v>
      </c>
      <c r="L492" s="138" t="s">
        <v>124</v>
      </c>
      <c r="M492" s="139">
        <f>SUM(105000+47600)</f>
        <v>152600</v>
      </c>
      <c r="N492" s="140">
        <f>SUM(K492*M492)</f>
        <v>152600</v>
      </c>
      <c r="O492" s="139">
        <v>288600</v>
      </c>
      <c r="P492" s="140">
        <f>SUM(K492*O492)</f>
        <v>288600</v>
      </c>
      <c r="Q492" s="141">
        <f>SUM(130000+60000)</f>
        <v>190000</v>
      </c>
      <c r="R492" s="140">
        <f>SUM(K492*Q492)</f>
        <v>190000</v>
      </c>
      <c r="S492" s="142">
        <f>M492</f>
        <v>152600</v>
      </c>
      <c r="T492" s="143" t="str">
        <f>M489</f>
        <v>(株)タカラ住建</v>
      </c>
      <c r="U492" s="121"/>
    </row>
    <row r="493" spans="1:21" ht="21.95" customHeight="1">
      <c r="B493" s="128"/>
      <c r="C493" s="10"/>
      <c r="D493" s="10"/>
      <c r="E493" s="129"/>
      <c r="F493" s="10" t="s">
        <v>194</v>
      </c>
      <c r="G493" s="10"/>
      <c r="H493" s="10"/>
      <c r="I493" s="10"/>
      <c r="J493" s="10"/>
      <c r="K493" s="129"/>
      <c r="L493" s="130"/>
      <c r="M493" s="131"/>
      <c r="N493" s="129"/>
      <c r="O493" s="131"/>
      <c r="P493" s="129"/>
      <c r="Q493" s="131"/>
      <c r="R493" s="129"/>
      <c r="S493" s="132"/>
      <c r="T493" s="133"/>
      <c r="U493" s="121"/>
    </row>
    <row r="494" spans="1:21" ht="21.95" customHeight="1">
      <c r="B494" s="134"/>
      <c r="C494" s="135" t="s">
        <v>181</v>
      </c>
      <c r="D494" s="136"/>
      <c r="E494" s="137"/>
      <c r="F494" s="135" t="s">
        <v>195</v>
      </c>
      <c r="G494" s="136"/>
      <c r="H494" s="136"/>
      <c r="I494" s="136"/>
      <c r="J494" s="136"/>
      <c r="K494" s="138">
        <v>3</v>
      </c>
      <c r="L494" s="138" t="s">
        <v>124</v>
      </c>
      <c r="M494" s="139">
        <v>380000</v>
      </c>
      <c r="N494" s="140">
        <f>SUM(K494*M494)</f>
        <v>1140000</v>
      </c>
      <c r="O494" s="139">
        <v>550360</v>
      </c>
      <c r="P494" s="140">
        <f>SUM(K494*O494)</f>
        <v>1651080</v>
      </c>
      <c r="Q494" s="141">
        <v>342000</v>
      </c>
      <c r="R494" s="140">
        <f>SUM(K494*Q494)</f>
        <v>1026000</v>
      </c>
      <c r="S494" s="142">
        <f>Q494</f>
        <v>342000</v>
      </c>
      <c r="T494" s="143" t="str">
        <f>Q489</f>
        <v>(有)平田工房</v>
      </c>
      <c r="U494" s="121"/>
    </row>
    <row r="495" spans="1:21" ht="21.95" customHeight="1">
      <c r="B495" s="128"/>
      <c r="C495" s="10"/>
      <c r="D495" s="10"/>
      <c r="E495" s="129"/>
      <c r="F495" s="10" t="s">
        <v>196</v>
      </c>
      <c r="G495" s="10"/>
      <c r="H495" s="10"/>
      <c r="I495" s="10"/>
      <c r="J495" s="10"/>
      <c r="K495" s="129"/>
      <c r="L495" s="130"/>
      <c r="M495" s="168"/>
      <c r="N495" s="169"/>
      <c r="O495" s="168"/>
      <c r="P495" s="169"/>
      <c r="Q495" s="168"/>
      <c r="R495" s="170"/>
      <c r="S495" s="176"/>
      <c r="T495" s="133"/>
      <c r="U495" s="121"/>
    </row>
    <row r="496" spans="1:21" ht="21.95" customHeight="1">
      <c r="B496" s="134"/>
      <c r="C496" s="135" t="s">
        <v>182</v>
      </c>
      <c r="D496" s="136"/>
      <c r="E496" s="137"/>
      <c r="F496" s="135" t="s">
        <v>197</v>
      </c>
      <c r="G496" s="136"/>
      <c r="H496" s="136"/>
      <c r="I496" s="136"/>
      <c r="J496" s="136"/>
      <c r="K496" s="138">
        <v>1</v>
      </c>
      <c r="L496" s="138" t="s">
        <v>124</v>
      </c>
      <c r="M496" s="139">
        <f>SUM(73500+62500)</f>
        <v>136000</v>
      </c>
      <c r="N496" s="140">
        <f>SUM(K496*M496)</f>
        <v>136000</v>
      </c>
      <c r="O496" s="139">
        <v>171280</v>
      </c>
      <c r="P496" s="140">
        <f>SUM(K496*O496)</f>
        <v>171280</v>
      </c>
      <c r="Q496" s="141">
        <f>SUM(82000+38000)</f>
        <v>120000</v>
      </c>
      <c r="R496" s="177">
        <f>SUM(K496*Q496)</f>
        <v>120000</v>
      </c>
      <c r="S496" s="142">
        <f>Q496</f>
        <v>120000</v>
      </c>
      <c r="T496" s="143" t="str">
        <f>Q489</f>
        <v>(有)平田工房</v>
      </c>
      <c r="U496" s="121"/>
    </row>
    <row r="497" spans="2:21" ht="21.95" customHeight="1">
      <c r="B497" s="128"/>
      <c r="C497" s="10"/>
      <c r="D497" s="10"/>
      <c r="E497" s="129"/>
      <c r="F497" s="10"/>
      <c r="G497" s="10"/>
      <c r="H497" s="10"/>
      <c r="I497" s="10"/>
      <c r="J497" s="10"/>
      <c r="K497" s="129"/>
      <c r="L497" s="130"/>
      <c r="M497" s="131"/>
      <c r="N497" s="129"/>
      <c r="O497" s="131"/>
      <c r="P497" s="129"/>
      <c r="Q497" s="131"/>
      <c r="R497" s="178"/>
      <c r="S497" s="132"/>
      <c r="T497" s="133"/>
      <c r="U497" s="121"/>
    </row>
    <row r="498" spans="2:21" ht="21.95" customHeight="1">
      <c r="B498" s="134"/>
      <c r="C498" s="135" t="s">
        <v>183</v>
      </c>
      <c r="D498" s="136"/>
      <c r="E498" s="137"/>
      <c r="F498" s="135" t="s">
        <v>198</v>
      </c>
      <c r="G498" s="136"/>
      <c r="H498" s="136"/>
      <c r="I498" s="136"/>
      <c r="J498" s="136"/>
      <c r="K498" s="138">
        <v>1</v>
      </c>
      <c r="L498" s="138" t="s">
        <v>124</v>
      </c>
      <c r="M498" s="139">
        <v>108800</v>
      </c>
      <c r="N498" s="140">
        <f>SUM(K498*M498)</f>
        <v>108800</v>
      </c>
      <c r="O498" s="139">
        <v>179480</v>
      </c>
      <c r="P498" s="140">
        <f>SUM(K498*O498)</f>
        <v>179480</v>
      </c>
      <c r="Q498" s="141">
        <v>136000</v>
      </c>
      <c r="R498" s="177">
        <f>SUM(K498*Q498)</f>
        <v>136000</v>
      </c>
      <c r="S498" s="142">
        <f>M498</f>
        <v>108800</v>
      </c>
      <c r="T498" s="143" t="str">
        <f>M489</f>
        <v>(株)タカラ住建</v>
      </c>
      <c r="U498" s="121"/>
    </row>
    <row r="499" spans="2:21" ht="21.95" customHeight="1">
      <c r="B499" s="128"/>
      <c r="C499" s="10"/>
      <c r="D499" s="10"/>
      <c r="E499" s="129"/>
      <c r="F499" s="10" t="s">
        <v>199</v>
      </c>
      <c r="G499" s="10"/>
      <c r="H499" s="10"/>
      <c r="I499" s="10"/>
      <c r="J499" s="10"/>
      <c r="K499" s="129"/>
      <c r="L499" s="130"/>
      <c r="M499" s="131"/>
      <c r="N499" s="129"/>
      <c r="O499" s="131"/>
      <c r="P499" s="129"/>
      <c r="Q499" s="131"/>
      <c r="R499" s="178"/>
      <c r="S499" s="132"/>
      <c r="T499" s="133"/>
      <c r="U499" s="121"/>
    </row>
    <row r="500" spans="2:21" ht="21.95" customHeight="1">
      <c r="B500" s="134"/>
      <c r="C500" s="135" t="s">
        <v>184</v>
      </c>
      <c r="D500" s="136"/>
      <c r="E500" s="137"/>
      <c r="F500" s="135" t="s">
        <v>200</v>
      </c>
      <c r="G500" s="136"/>
      <c r="H500" s="136"/>
      <c r="I500" s="136"/>
      <c r="J500" s="136"/>
      <c r="K500" s="138">
        <v>1</v>
      </c>
      <c r="L500" s="138" t="s">
        <v>124</v>
      </c>
      <c r="M500" s="139">
        <f>SUM(175000+55000)</f>
        <v>230000</v>
      </c>
      <c r="N500" s="140">
        <f>SUM(K500*M500)</f>
        <v>230000</v>
      </c>
      <c r="O500" s="139">
        <v>414440</v>
      </c>
      <c r="P500" s="140">
        <f>SUM(K500*O500)</f>
        <v>414440</v>
      </c>
      <c r="Q500" s="141">
        <f>SUM(88000+228000)</f>
        <v>316000</v>
      </c>
      <c r="R500" s="177">
        <f>SUM(K500*Q500)</f>
        <v>316000</v>
      </c>
      <c r="S500" s="142">
        <f>M500</f>
        <v>230000</v>
      </c>
      <c r="T500" s="143" t="str">
        <f>T498</f>
        <v>(株)タカラ住建</v>
      </c>
      <c r="U500" s="121"/>
    </row>
    <row r="501" spans="2:21" ht="21.95" customHeight="1">
      <c r="B501" s="128"/>
      <c r="C501" s="10"/>
      <c r="D501" s="10"/>
      <c r="E501" s="129"/>
      <c r="F501" s="10"/>
      <c r="G501" s="10"/>
      <c r="H501" s="10"/>
      <c r="I501" s="10"/>
      <c r="J501" s="10"/>
      <c r="K501" s="129"/>
      <c r="L501" s="130"/>
      <c r="M501" s="131"/>
      <c r="N501" s="129"/>
      <c r="O501" s="131"/>
      <c r="P501" s="129"/>
      <c r="Q501" s="131"/>
      <c r="R501" s="178"/>
      <c r="S501" s="132"/>
      <c r="T501" s="133"/>
      <c r="U501" s="121"/>
    </row>
    <row r="502" spans="2:21" ht="21.95" customHeight="1">
      <c r="B502" s="134"/>
      <c r="C502" s="135" t="s">
        <v>185</v>
      </c>
      <c r="D502" s="136"/>
      <c r="E502" s="137"/>
      <c r="F502" s="135" t="s">
        <v>201</v>
      </c>
      <c r="G502" s="136"/>
      <c r="H502" s="136"/>
      <c r="I502" s="136"/>
      <c r="J502" s="136"/>
      <c r="K502" s="138">
        <v>1</v>
      </c>
      <c r="L502" s="138" t="s">
        <v>124</v>
      </c>
      <c r="M502" s="139">
        <v>36000</v>
      </c>
      <c r="N502" s="140">
        <f>SUM(K502*M502)</f>
        <v>36000</v>
      </c>
      <c r="O502" s="139">
        <v>68040</v>
      </c>
      <c r="P502" s="140">
        <f>SUM(K502*O502)</f>
        <v>68040</v>
      </c>
      <c r="Q502" s="141">
        <v>57000</v>
      </c>
      <c r="R502" s="177">
        <f>SUM(K502*Q502)</f>
        <v>57000</v>
      </c>
      <c r="S502" s="142">
        <f>M502</f>
        <v>36000</v>
      </c>
      <c r="T502" s="143" t="str">
        <f>T500</f>
        <v>(株)タカラ住建</v>
      </c>
      <c r="U502" s="121"/>
    </row>
    <row r="503" spans="2:21" ht="21.95" customHeight="1">
      <c r="B503" s="128"/>
      <c r="C503" s="10"/>
      <c r="D503" s="10"/>
      <c r="E503" s="129"/>
      <c r="F503" s="10"/>
      <c r="G503" s="10"/>
      <c r="H503" s="10"/>
      <c r="I503" s="10"/>
      <c r="J503" s="10"/>
      <c r="K503" s="129"/>
      <c r="L503" s="130"/>
      <c r="M503" s="131"/>
      <c r="N503" s="129"/>
      <c r="O503" s="131"/>
      <c r="P503" s="129"/>
      <c r="Q503" s="131"/>
      <c r="R503" s="178"/>
      <c r="S503" s="132"/>
      <c r="T503" s="133"/>
      <c r="U503" s="121"/>
    </row>
    <row r="504" spans="2:21" ht="21.95" customHeight="1">
      <c r="B504" s="134"/>
      <c r="C504" s="135" t="s">
        <v>186</v>
      </c>
      <c r="D504" s="136"/>
      <c r="E504" s="137"/>
      <c r="F504" s="135" t="s">
        <v>202</v>
      </c>
      <c r="G504" s="136"/>
      <c r="H504" s="136"/>
      <c r="I504" s="136"/>
      <c r="J504" s="136"/>
      <c r="K504" s="138">
        <v>1</v>
      </c>
      <c r="L504" s="138" t="s">
        <v>124</v>
      </c>
      <c r="M504" s="139">
        <v>53150</v>
      </c>
      <c r="N504" s="140">
        <f>SUM(K504*M504)</f>
        <v>53150</v>
      </c>
      <c r="O504" s="139">
        <v>68440</v>
      </c>
      <c r="P504" s="140">
        <f>SUM(K504*O504)</f>
        <v>68440</v>
      </c>
      <c r="Q504" s="141">
        <v>42000</v>
      </c>
      <c r="R504" s="177">
        <f>SUM(K504*Q504)</f>
        <v>42000</v>
      </c>
      <c r="S504" s="142">
        <f>Q504</f>
        <v>42000</v>
      </c>
      <c r="T504" s="143" t="str">
        <f>Q489</f>
        <v>(有)平田工房</v>
      </c>
      <c r="U504" s="121"/>
    </row>
    <row r="505" spans="2:21" ht="21.95" customHeight="1">
      <c r="B505" s="128"/>
      <c r="C505" s="10"/>
      <c r="D505" s="10"/>
      <c r="E505" s="129"/>
      <c r="F505" s="10"/>
      <c r="G505" s="10"/>
      <c r="H505" s="10"/>
      <c r="I505" s="10"/>
      <c r="J505" s="10"/>
      <c r="K505" s="129"/>
      <c r="L505" s="130"/>
      <c r="M505" s="131"/>
      <c r="N505" s="129"/>
      <c r="O505" s="131"/>
      <c r="P505" s="129"/>
      <c r="Q505" s="131"/>
      <c r="R505" s="178"/>
      <c r="S505" s="132"/>
      <c r="T505" s="133"/>
      <c r="U505" s="121"/>
    </row>
    <row r="506" spans="2:21" ht="21.95" customHeight="1">
      <c r="B506" s="134"/>
      <c r="C506" s="135" t="s">
        <v>187</v>
      </c>
      <c r="D506" s="136"/>
      <c r="E506" s="137"/>
      <c r="F506" s="135" t="s">
        <v>203</v>
      </c>
      <c r="G506" s="136"/>
      <c r="H506" s="136"/>
      <c r="I506" s="136"/>
      <c r="J506" s="136"/>
      <c r="K506" s="138">
        <v>1</v>
      </c>
      <c r="L506" s="138" t="s">
        <v>124</v>
      </c>
      <c r="M506" s="139">
        <v>59400</v>
      </c>
      <c r="N506" s="140">
        <f>SUM(K506*M506)</f>
        <v>59400</v>
      </c>
      <c r="O506" s="139">
        <v>64540</v>
      </c>
      <c r="P506" s="140">
        <f>SUM(K506*O506)</f>
        <v>64540</v>
      </c>
      <c r="Q506" s="141">
        <v>33000</v>
      </c>
      <c r="R506" s="177">
        <f>SUM(K506*Q506)</f>
        <v>33000</v>
      </c>
      <c r="S506" s="142">
        <f>Q506</f>
        <v>33000</v>
      </c>
      <c r="T506" s="143" t="str">
        <f>T504</f>
        <v>(有)平田工房</v>
      </c>
      <c r="U506" s="121"/>
    </row>
    <row r="507" spans="2:21" ht="21.95" customHeight="1">
      <c r="B507" s="128"/>
      <c r="C507" s="10"/>
      <c r="D507" s="10"/>
      <c r="E507" s="129"/>
      <c r="F507" s="10"/>
      <c r="G507" s="10"/>
      <c r="H507" s="10"/>
      <c r="I507" s="10"/>
      <c r="J507" s="10"/>
      <c r="K507" s="129"/>
      <c r="L507" s="130"/>
      <c r="M507" s="131"/>
      <c r="N507" s="129"/>
      <c r="O507" s="131"/>
      <c r="P507" s="129"/>
      <c r="Q507" s="131"/>
      <c r="R507" s="178"/>
      <c r="S507" s="132"/>
      <c r="T507" s="133"/>
      <c r="U507" s="121"/>
    </row>
    <row r="508" spans="2:21" ht="21.95" customHeight="1">
      <c r="B508" s="134"/>
      <c r="C508" s="135" t="s">
        <v>188</v>
      </c>
      <c r="D508" s="136"/>
      <c r="E508" s="137"/>
      <c r="F508" s="135" t="s">
        <v>196</v>
      </c>
      <c r="G508" s="136"/>
      <c r="H508" s="136"/>
      <c r="I508" s="136"/>
      <c r="J508" s="136"/>
      <c r="K508" s="138">
        <v>4</v>
      </c>
      <c r="L508" s="138" t="s">
        <v>124</v>
      </c>
      <c r="M508" s="139">
        <v>59400</v>
      </c>
      <c r="N508" s="140">
        <f>SUM(K508*M508)</f>
        <v>237600</v>
      </c>
      <c r="O508" s="139">
        <v>64540</v>
      </c>
      <c r="P508" s="140">
        <f>SUM(K508*O508)</f>
        <v>258160</v>
      </c>
      <c r="Q508" s="141">
        <v>43000</v>
      </c>
      <c r="R508" s="177">
        <f>SUM(K508*Q508)</f>
        <v>172000</v>
      </c>
      <c r="S508" s="142">
        <f>Q508</f>
        <v>43000</v>
      </c>
      <c r="T508" s="143" t="str">
        <f>T506</f>
        <v>(有)平田工房</v>
      </c>
      <c r="U508" s="121"/>
    </row>
    <row r="509" spans="2:21" ht="21.95" customHeight="1">
      <c r="B509" s="128"/>
      <c r="C509" s="10"/>
      <c r="D509" s="10"/>
      <c r="E509" s="129"/>
      <c r="F509" s="10"/>
      <c r="G509" s="10"/>
      <c r="H509" s="10"/>
      <c r="I509" s="10"/>
      <c r="J509" s="10"/>
      <c r="K509" s="129"/>
      <c r="L509" s="130"/>
      <c r="M509" s="131"/>
      <c r="N509" s="129"/>
      <c r="O509" s="131"/>
      <c r="P509" s="129"/>
      <c r="Q509" s="131"/>
      <c r="R509" s="178"/>
      <c r="S509" s="132"/>
      <c r="T509" s="133"/>
      <c r="U509" s="121"/>
    </row>
    <row r="510" spans="2:21" ht="21.95" customHeight="1">
      <c r="B510" s="134"/>
      <c r="C510" s="135" t="s">
        <v>189</v>
      </c>
      <c r="D510" s="136"/>
      <c r="E510" s="137"/>
      <c r="F510" s="135" t="s">
        <v>204</v>
      </c>
      <c r="G510" s="136"/>
      <c r="H510" s="136"/>
      <c r="I510" s="136"/>
      <c r="J510" s="136"/>
      <c r="K510" s="138">
        <v>1</v>
      </c>
      <c r="L510" s="138" t="s">
        <v>124</v>
      </c>
      <c r="M510" s="139">
        <v>59400</v>
      </c>
      <c r="N510" s="140">
        <f>SUM(K510*M510)</f>
        <v>59400</v>
      </c>
      <c r="O510" s="139">
        <v>64540</v>
      </c>
      <c r="P510" s="140">
        <f>SUM(K510*O510)</f>
        <v>64540</v>
      </c>
      <c r="Q510" s="141">
        <v>34000</v>
      </c>
      <c r="R510" s="177">
        <f>SUM(K510*Q510)</f>
        <v>34000</v>
      </c>
      <c r="S510" s="142">
        <f>Q510</f>
        <v>34000</v>
      </c>
      <c r="T510" s="143" t="str">
        <f>T508</f>
        <v>(有)平田工房</v>
      </c>
      <c r="U510" s="121"/>
    </row>
    <row r="511" spans="2:21" ht="21.95" customHeight="1">
      <c r="B511" s="128"/>
      <c r="C511" s="10"/>
      <c r="D511" s="10"/>
      <c r="E511" s="129"/>
      <c r="F511" s="10"/>
      <c r="G511" s="10"/>
      <c r="H511" s="10"/>
      <c r="I511" s="10"/>
      <c r="J511" s="10"/>
      <c r="K511" s="129"/>
      <c r="L511" s="130"/>
      <c r="M511" s="131"/>
      <c r="N511" s="129"/>
      <c r="O511" s="131"/>
      <c r="P511" s="129"/>
      <c r="Q511" s="131"/>
      <c r="R511" s="178"/>
      <c r="S511" s="132"/>
      <c r="T511" s="133"/>
      <c r="U511" s="121"/>
    </row>
    <row r="512" spans="2:21" ht="21.75" customHeight="1">
      <c r="B512" s="134"/>
      <c r="C512" s="135" t="s">
        <v>190</v>
      </c>
      <c r="D512" s="136"/>
      <c r="E512" s="137"/>
      <c r="F512" s="135" t="s">
        <v>205</v>
      </c>
      <c r="G512" s="136"/>
      <c r="H512" s="136"/>
      <c r="I512" s="136"/>
      <c r="J512" s="136"/>
      <c r="K512" s="138">
        <v>1</v>
      </c>
      <c r="L512" s="138" t="s">
        <v>124</v>
      </c>
      <c r="M512" s="139">
        <v>60650</v>
      </c>
      <c r="N512" s="140">
        <f>SUM(K512*M512)</f>
        <v>60650</v>
      </c>
      <c r="O512" s="139">
        <v>96600</v>
      </c>
      <c r="P512" s="140">
        <f>SUM(K512*O512)</f>
        <v>96600</v>
      </c>
      <c r="Q512" s="141">
        <v>48000</v>
      </c>
      <c r="R512" s="177">
        <f>SUM(K512*Q512)</f>
        <v>48000</v>
      </c>
      <c r="S512" s="142">
        <f>Q512</f>
        <v>48000</v>
      </c>
      <c r="T512" s="143" t="str">
        <f>T510</f>
        <v>(有)平田工房</v>
      </c>
      <c r="U512" s="121"/>
    </row>
    <row r="513" spans="2:21" ht="23.25" customHeight="1">
      <c r="B513" s="128"/>
      <c r="C513" s="10"/>
      <c r="D513" s="10"/>
      <c r="E513" s="129"/>
      <c r="F513" s="10"/>
      <c r="G513" s="10"/>
      <c r="H513" s="10"/>
      <c r="I513" s="10"/>
      <c r="J513" s="10"/>
      <c r="K513" s="129"/>
      <c r="L513" s="130"/>
      <c r="M513" s="131"/>
      <c r="N513" s="129"/>
      <c r="O513" s="131"/>
      <c r="P513" s="129"/>
      <c r="Q513" s="131"/>
      <c r="R513" s="178"/>
      <c r="S513" s="132"/>
      <c r="T513" s="133"/>
      <c r="U513" s="121"/>
    </row>
    <row r="514" spans="2:21" ht="21.95" customHeight="1">
      <c r="B514" s="134"/>
      <c r="C514" s="135" t="s">
        <v>191</v>
      </c>
      <c r="D514" s="136"/>
      <c r="E514" s="137"/>
      <c r="F514" s="135" t="s">
        <v>205</v>
      </c>
      <c r="G514" s="136"/>
      <c r="H514" s="136"/>
      <c r="I514" s="136"/>
      <c r="J514" s="136"/>
      <c r="K514" s="138">
        <v>1</v>
      </c>
      <c r="L514" s="138" t="s">
        <v>124</v>
      </c>
      <c r="M514" s="139">
        <v>60650</v>
      </c>
      <c r="N514" s="140">
        <f>SUM(K514*M514)</f>
        <v>60650</v>
      </c>
      <c r="O514" s="139">
        <v>81240</v>
      </c>
      <c r="P514" s="140">
        <f>SUM(K514*O514)</f>
        <v>81240</v>
      </c>
      <c r="Q514" s="141">
        <v>48000</v>
      </c>
      <c r="R514" s="177">
        <f>SUM(K514*Q514)</f>
        <v>48000</v>
      </c>
      <c r="S514" s="142">
        <f>Q514</f>
        <v>48000</v>
      </c>
      <c r="T514" s="143" t="str">
        <f>T512</f>
        <v>(有)平田工房</v>
      </c>
      <c r="U514" s="121"/>
    </row>
    <row r="515" spans="2:21" ht="21.95" customHeight="1">
      <c r="B515" s="128"/>
      <c r="C515" s="10"/>
      <c r="D515" s="10"/>
      <c r="E515" s="129"/>
      <c r="F515" s="10"/>
      <c r="G515" s="10"/>
      <c r="H515" s="10"/>
      <c r="I515" s="10"/>
      <c r="J515" s="10"/>
      <c r="K515" s="129"/>
      <c r="L515" s="130"/>
      <c r="M515" s="131"/>
      <c r="N515" s="129"/>
      <c r="O515" s="131"/>
      <c r="P515" s="129"/>
      <c r="Q515" s="131"/>
      <c r="R515" s="178"/>
      <c r="S515" s="132"/>
      <c r="T515" s="133"/>
      <c r="U515" s="121"/>
    </row>
    <row r="516" spans="2:21" ht="21.95" customHeight="1">
      <c r="B516" s="134"/>
      <c r="C516" s="135" t="s">
        <v>206</v>
      </c>
      <c r="D516" s="136"/>
      <c r="E516" s="137"/>
      <c r="F516" s="135" t="s">
        <v>205</v>
      </c>
      <c r="G516" s="136"/>
      <c r="H516" s="136"/>
      <c r="I516" s="136"/>
      <c r="J516" s="136"/>
      <c r="K516" s="138">
        <v>1</v>
      </c>
      <c r="L516" s="138" t="s">
        <v>124</v>
      </c>
      <c r="M516" s="139">
        <v>60650</v>
      </c>
      <c r="N516" s="140">
        <f>SUM(K516*M516)</f>
        <v>60650</v>
      </c>
      <c r="O516" s="139">
        <v>81240</v>
      </c>
      <c r="P516" s="140">
        <f>SUM(K516*O516)</f>
        <v>81240</v>
      </c>
      <c r="Q516" s="141">
        <v>48000</v>
      </c>
      <c r="R516" s="177">
        <f>SUM(K516*Q516)</f>
        <v>48000</v>
      </c>
      <c r="S516" s="142">
        <f>Q516</f>
        <v>48000</v>
      </c>
      <c r="T516" s="143" t="str">
        <f>T514</f>
        <v>(有)平田工房</v>
      </c>
      <c r="U516" s="121"/>
    </row>
    <row r="517" spans="2:21" ht="21.95" customHeight="1">
      <c r="B517" s="128"/>
      <c r="C517" s="10"/>
      <c r="D517" s="10"/>
      <c r="E517" s="129"/>
      <c r="F517" s="10"/>
      <c r="G517" s="10"/>
      <c r="H517" s="10"/>
      <c r="I517" s="10"/>
      <c r="J517" s="10"/>
      <c r="K517" s="129"/>
      <c r="L517" s="130"/>
      <c r="M517" s="131"/>
      <c r="N517" s="129"/>
      <c r="O517" s="131"/>
      <c r="P517" s="129"/>
      <c r="Q517" s="131"/>
      <c r="R517" s="178"/>
      <c r="S517" s="132"/>
      <c r="T517" s="133"/>
      <c r="U517" s="121"/>
    </row>
    <row r="518" spans="2:21" ht="21.95" customHeight="1">
      <c r="B518" s="134"/>
      <c r="C518" s="135" t="s">
        <v>207</v>
      </c>
      <c r="D518" s="136"/>
      <c r="E518" s="137"/>
      <c r="F518" s="135" t="s">
        <v>211</v>
      </c>
      <c r="G518" s="136"/>
      <c r="H518" s="136"/>
      <c r="I518" s="136"/>
      <c r="J518" s="136"/>
      <c r="K518" s="138">
        <v>1</v>
      </c>
      <c r="L518" s="138" t="s">
        <v>124</v>
      </c>
      <c r="M518" s="139">
        <v>112500</v>
      </c>
      <c r="N518" s="140">
        <f>SUM(K518*M518)</f>
        <v>112500</v>
      </c>
      <c r="O518" s="139">
        <v>117080</v>
      </c>
      <c r="P518" s="140">
        <f>SUM(K518*O518)</f>
        <v>117080</v>
      </c>
      <c r="Q518" s="141">
        <v>66000</v>
      </c>
      <c r="R518" s="177">
        <f>SUM(K518*Q518)</f>
        <v>66000</v>
      </c>
      <c r="S518" s="142">
        <f>Q518</f>
        <v>66000</v>
      </c>
      <c r="T518" s="143" t="str">
        <f>T516</f>
        <v>(有)平田工房</v>
      </c>
      <c r="U518" s="121"/>
    </row>
    <row r="519" spans="2:21" ht="21.95" customHeight="1">
      <c r="B519" s="128"/>
      <c r="C519" s="10"/>
      <c r="D519" s="10"/>
      <c r="E519" s="129"/>
      <c r="F519" s="10"/>
      <c r="G519" s="10"/>
      <c r="H519" s="10"/>
      <c r="I519" s="10"/>
      <c r="J519" s="10"/>
      <c r="K519" s="129"/>
      <c r="L519" s="130"/>
      <c r="M519" s="131"/>
      <c r="N519" s="129"/>
      <c r="O519" s="131"/>
      <c r="P519" s="129"/>
      <c r="Q519" s="131"/>
      <c r="R519" s="178"/>
      <c r="S519" s="132"/>
      <c r="T519" s="133"/>
      <c r="U519" s="121"/>
    </row>
    <row r="520" spans="2:21" ht="21.95" customHeight="1">
      <c r="B520" s="134"/>
      <c r="C520" s="135" t="s">
        <v>208</v>
      </c>
      <c r="D520" s="136"/>
      <c r="E520" s="137"/>
      <c r="F520" s="135" t="s">
        <v>212</v>
      </c>
      <c r="G520" s="136"/>
      <c r="H520" s="136"/>
      <c r="I520" s="136"/>
      <c r="J520" s="136"/>
      <c r="K520" s="138">
        <v>1</v>
      </c>
      <c r="L520" s="138" t="s">
        <v>124</v>
      </c>
      <c r="M520" s="139">
        <v>47500</v>
      </c>
      <c r="N520" s="140">
        <f>SUM(K520*M520)</f>
        <v>47500</v>
      </c>
      <c r="O520" s="139">
        <v>83750</v>
      </c>
      <c r="P520" s="140">
        <f>SUM(K520*O520)</f>
        <v>83750</v>
      </c>
      <c r="Q520" s="141">
        <v>43000</v>
      </c>
      <c r="R520" s="177">
        <f>SUM(K520*Q520)</f>
        <v>43000</v>
      </c>
      <c r="S520" s="142">
        <f>Q520</f>
        <v>43000</v>
      </c>
      <c r="T520" s="143" t="str">
        <f>T518</f>
        <v>(有)平田工房</v>
      </c>
      <c r="U520" s="121"/>
    </row>
    <row r="521" spans="2:21" ht="21.95" customHeight="1">
      <c r="B521" s="128"/>
      <c r="C521" s="10"/>
      <c r="D521" s="10"/>
      <c r="E521" s="129"/>
      <c r="F521" s="10"/>
      <c r="G521" s="10"/>
      <c r="H521" s="10"/>
      <c r="I521" s="10"/>
      <c r="J521" s="10"/>
      <c r="K521" s="129"/>
      <c r="L521" s="130"/>
      <c r="M521" s="131"/>
      <c r="N521" s="129"/>
      <c r="O521" s="131"/>
      <c r="P521" s="129"/>
      <c r="Q521" s="131"/>
      <c r="R521" s="178"/>
      <c r="S521" s="132"/>
      <c r="T521" s="133"/>
      <c r="U521" s="121"/>
    </row>
    <row r="522" spans="2:21" ht="21.95" customHeight="1">
      <c r="B522" s="134"/>
      <c r="C522" s="135" t="s">
        <v>209</v>
      </c>
      <c r="D522" s="136"/>
      <c r="E522" s="137"/>
      <c r="F522" s="135" t="s">
        <v>213</v>
      </c>
      <c r="G522" s="136"/>
      <c r="H522" s="136"/>
      <c r="I522" s="136"/>
      <c r="J522" s="136"/>
      <c r="K522" s="138">
        <v>1</v>
      </c>
      <c r="L522" s="138" t="s">
        <v>124</v>
      </c>
      <c r="M522" s="139">
        <v>13150</v>
      </c>
      <c r="N522" s="140">
        <f>SUM(K522*M522)</f>
        <v>13150</v>
      </c>
      <c r="O522" s="139">
        <v>29920</v>
      </c>
      <c r="P522" s="140">
        <f>SUM(K522*O522)</f>
        <v>29920</v>
      </c>
      <c r="Q522" s="141">
        <v>19000</v>
      </c>
      <c r="R522" s="177">
        <f>SUM(K522*Q522)</f>
        <v>19000</v>
      </c>
      <c r="S522" s="142">
        <f>M522</f>
        <v>13150</v>
      </c>
      <c r="T522" s="143" t="str">
        <f>M489</f>
        <v>(株)タカラ住建</v>
      </c>
      <c r="U522" s="121"/>
    </row>
    <row r="523" spans="2:21" ht="21.95" customHeight="1">
      <c r="B523" s="128"/>
      <c r="C523" s="10"/>
      <c r="D523" s="10"/>
      <c r="E523" s="129"/>
      <c r="F523" s="10"/>
      <c r="G523" s="10"/>
      <c r="H523" s="10"/>
      <c r="I523" s="10"/>
      <c r="J523" s="10"/>
      <c r="K523" s="129"/>
      <c r="L523" s="130"/>
      <c r="M523" s="131"/>
      <c r="N523" s="129"/>
      <c r="O523" s="131"/>
      <c r="P523" s="129"/>
      <c r="Q523" s="131"/>
      <c r="R523" s="178"/>
      <c r="S523" s="132"/>
      <c r="T523" s="133"/>
      <c r="U523" s="121"/>
    </row>
    <row r="524" spans="2:21" ht="21.95" customHeight="1" thickBot="1">
      <c r="B524" s="151"/>
      <c r="C524" s="152" t="s">
        <v>210</v>
      </c>
      <c r="D524" s="152"/>
      <c r="E524" s="153"/>
      <c r="F524" s="152" t="s">
        <v>214</v>
      </c>
      <c r="G524" s="152"/>
      <c r="H524" s="152"/>
      <c r="I524" s="152"/>
      <c r="J524" s="152"/>
      <c r="K524" s="154">
        <v>1</v>
      </c>
      <c r="L524" s="154" t="s">
        <v>124</v>
      </c>
      <c r="M524" s="171">
        <v>22500</v>
      </c>
      <c r="N524" s="159">
        <f>SUM(K524*M524)</f>
        <v>22500</v>
      </c>
      <c r="O524" s="171">
        <v>51960</v>
      </c>
      <c r="P524" s="159">
        <f>SUM(K524*O524)</f>
        <v>51960</v>
      </c>
      <c r="Q524" s="172">
        <v>28000</v>
      </c>
      <c r="R524" s="173">
        <f>SUM(K524*Q524)</f>
        <v>28000</v>
      </c>
      <c r="S524" s="156">
        <f>M524</f>
        <v>22500</v>
      </c>
      <c r="T524" s="174" t="str">
        <f>T522</f>
        <v>(株)タカラ住建</v>
      </c>
      <c r="U524" s="121"/>
    </row>
    <row r="525" spans="2:21" ht="19.899999999999999" customHeight="1">
      <c r="B525" s="128"/>
      <c r="C525" s="10"/>
      <c r="D525" s="10"/>
      <c r="E525" s="129"/>
      <c r="F525" s="10"/>
      <c r="G525" s="10"/>
      <c r="H525" s="10"/>
      <c r="I525" s="10"/>
      <c r="J525" s="10"/>
      <c r="K525" s="129"/>
      <c r="L525" s="130"/>
      <c r="M525" s="145"/>
      <c r="N525" s="145"/>
      <c r="O525" s="145"/>
      <c r="P525" s="145"/>
      <c r="Q525" s="145"/>
      <c r="R525" s="145"/>
      <c r="S525" s="146"/>
      <c r="T525" s="148"/>
      <c r="U525" s="121"/>
    </row>
    <row r="526" spans="2:21" ht="19.899999999999999" customHeight="1">
      <c r="B526" s="478" t="s">
        <v>218</v>
      </c>
      <c r="C526" s="479"/>
      <c r="D526" s="480"/>
      <c r="E526" s="129"/>
      <c r="F526" s="10"/>
      <c r="G526" s="10"/>
      <c r="H526" s="10"/>
      <c r="I526" s="10"/>
      <c r="J526" s="10"/>
      <c r="K526" s="129"/>
      <c r="L526" s="130"/>
      <c r="M526" s="145"/>
      <c r="N526" s="145">
        <f>SUM(N491:N524)</f>
        <v>2590550</v>
      </c>
      <c r="O526" s="145"/>
      <c r="P526" s="145">
        <f>SUM(P491:P524)</f>
        <v>3770390</v>
      </c>
      <c r="Q526" s="145"/>
      <c r="R526" s="145">
        <f>SUM(R491:R524)</f>
        <v>2426000</v>
      </c>
      <c r="S526" s="145"/>
      <c r="T526" s="158"/>
      <c r="U526" s="121"/>
    </row>
    <row r="527" spans="2:21" ht="19.899999999999999" customHeight="1" thickBot="1">
      <c r="B527" s="151"/>
      <c r="C527" s="152"/>
      <c r="D527" s="152"/>
      <c r="E527" s="153"/>
      <c r="F527" s="152"/>
      <c r="G527" s="152"/>
      <c r="H527" s="152"/>
      <c r="I527" s="152"/>
      <c r="J527" s="152"/>
      <c r="K527" s="153"/>
      <c r="L527" s="154"/>
      <c r="M527" s="155"/>
      <c r="N527" s="155"/>
      <c r="O527" s="155"/>
      <c r="P527" s="155"/>
      <c r="Q527" s="155"/>
      <c r="R527" s="155"/>
      <c r="S527" s="159"/>
      <c r="T527" s="157"/>
      <c r="U527" s="121"/>
    </row>
    <row r="529" spans="1:21">
      <c r="B529" s="28" t="e">
        <f>B485</f>
        <v>#REF!</v>
      </c>
      <c r="T529" s="46" t="s">
        <v>215</v>
      </c>
    </row>
    <row r="530" spans="1:21" ht="42">
      <c r="A530" s="109"/>
      <c r="M530" s="110" t="s">
        <v>17</v>
      </c>
    </row>
    <row r="531" spans="1:21" ht="21.75" thickBot="1">
      <c r="B531" s="111"/>
      <c r="C531" s="112"/>
      <c r="D531" s="112"/>
      <c r="E531" s="112"/>
      <c r="F531" s="112"/>
      <c r="G531" s="112"/>
      <c r="H531" s="112"/>
      <c r="I531" s="112"/>
      <c r="J531" s="112"/>
      <c r="K531" s="112"/>
      <c r="L531" s="113"/>
      <c r="M531" s="112"/>
      <c r="N531" s="112"/>
      <c r="O531" s="112"/>
      <c r="P531" s="112"/>
      <c r="Q531" s="112"/>
      <c r="R531" s="112"/>
      <c r="S531" s="114"/>
      <c r="T531" s="115"/>
    </row>
    <row r="532" spans="1:21" ht="19.899999999999999" customHeight="1">
      <c r="B532" s="116"/>
      <c r="C532" s="117"/>
      <c r="D532" s="117"/>
      <c r="E532" s="118"/>
      <c r="F532" s="117"/>
      <c r="G532" s="117"/>
      <c r="H532" s="117"/>
      <c r="I532" s="117"/>
      <c r="J532" s="117"/>
      <c r="K532" s="118"/>
      <c r="L532" s="119"/>
      <c r="M532" s="481" t="s">
        <v>18</v>
      </c>
      <c r="N532" s="482"/>
      <c r="O532" s="481" t="s">
        <v>18</v>
      </c>
      <c r="P532" s="482"/>
      <c r="Q532" s="481" t="s">
        <v>18</v>
      </c>
      <c r="R532" s="482"/>
      <c r="S532" s="119" t="s">
        <v>19</v>
      </c>
      <c r="T532" s="120"/>
      <c r="U532" s="121"/>
    </row>
    <row r="533" spans="1:21" ht="19.899999999999999" customHeight="1">
      <c r="B533" s="483" t="s">
        <v>20</v>
      </c>
      <c r="C533" s="484"/>
      <c r="D533" s="485"/>
      <c r="E533" s="486" t="s">
        <v>21</v>
      </c>
      <c r="F533" s="484"/>
      <c r="G533" s="484"/>
      <c r="H533" s="484"/>
      <c r="I533" s="484"/>
      <c r="J533" s="485"/>
      <c r="K533" s="122" t="s">
        <v>22</v>
      </c>
      <c r="L533" s="122" t="s">
        <v>5</v>
      </c>
      <c r="M533" s="487" t="s">
        <v>502</v>
      </c>
      <c r="N533" s="488"/>
      <c r="O533" s="487" t="s">
        <v>506</v>
      </c>
      <c r="P533" s="488"/>
      <c r="Q533" s="487" t="s">
        <v>513</v>
      </c>
      <c r="R533" s="488"/>
      <c r="S533" s="122" t="s">
        <v>23</v>
      </c>
      <c r="T533" s="123" t="s">
        <v>24</v>
      </c>
      <c r="U533" s="121"/>
    </row>
    <row r="534" spans="1:21" ht="19.899999999999999" customHeight="1" thickBot="1">
      <c r="B534" s="124"/>
      <c r="C534" s="114"/>
      <c r="D534" s="114"/>
      <c r="E534" s="125"/>
      <c r="F534" s="114"/>
      <c r="G534" s="114"/>
      <c r="H534" s="114"/>
      <c r="I534" s="114"/>
      <c r="J534" s="114"/>
      <c r="K534" s="125"/>
      <c r="L534" s="126"/>
      <c r="M534" s="126" t="s">
        <v>25</v>
      </c>
      <c r="N534" s="126" t="s">
        <v>26</v>
      </c>
      <c r="O534" s="126" t="s">
        <v>25</v>
      </c>
      <c r="P534" s="126" t="s">
        <v>26</v>
      </c>
      <c r="Q534" s="126" t="s">
        <v>25</v>
      </c>
      <c r="R534" s="126" t="s">
        <v>26</v>
      </c>
      <c r="S534" s="126"/>
      <c r="T534" s="127"/>
      <c r="U534" s="121"/>
    </row>
    <row r="535" spans="1:21" ht="21.95" customHeight="1">
      <c r="B535" s="128"/>
      <c r="C535" s="10"/>
      <c r="D535" s="10"/>
      <c r="E535" s="129"/>
      <c r="F535" s="10"/>
      <c r="G535" s="10"/>
      <c r="H535" s="10"/>
      <c r="I535" s="10"/>
      <c r="J535" s="10"/>
      <c r="K535" s="129"/>
      <c r="L535" s="130"/>
      <c r="M535" s="131"/>
      <c r="N535" s="129"/>
      <c r="O535" s="131"/>
      <c r="P535" s="129"/>
      <c r="Q535" s="131"/>
      <c r="R535" s="129"/>
      <c r="S535" s="132"/>
      <c r="T535" s="133"/>
      <c r="U535" s="121"/>
    </row>
    <row r="536" spans="1:21" ht="21.95" customHeight="1">
      <c r="B536" s="134"/>
      <c r="C536" s="135" t="s">
        <v>216</v>
      </c>
      <c r="D536" s="136"/>
      <c r="E536" s="137"/>
      <c r="F536" s="135"/>
      <c r="G536" s="136"/>
      <c r="H536" s="136"/>
      <c r="I536" s="136"/>
      <c r="J536" s="136"/>
      <c r="K536" s="138">
        <v>1</v>
      </c>
      <c r="L536" s="138" t="s">
        <v>43</v>
      </c>
      <c r="M536" s="139">
        <v>36000</v>
      </c>
      <c r="N536" s="140">
        <f>SUM(K536*M536)</f>
        <v>36000</v>
      </c>
      <c r="O536" s="139">
        <v>349725</v>
      </c>
      <c r="P536" s="140">
        <f>SUM(K536*O536)</f>
        <v>349725</v>
      </c>
      <c r="Q536" s="141">
        <v>135000</v>
      </c>
      <c r="R536" s="177">
        <f>SUM(K536*Q536)</f>
        <v>135000</v>
      </c>
      <c r="S536" s="142">
        <f>M536</f>
        <v>36000</v>
      </c>
      <c r="T536" s="143" t="str">
        <f>M533</f>
        <v>(株)タカラ住建</v>
      </c>
      <c r="U536" s="121"/>
    </row>
    <row r="537" spans="1:21" ht="21.95" customHeight="1">
      <c r="B537" s="128"/>
      <c r="C537" s="10"/>
      <c r="D537" s="10"/>
      <c r="E537" s="129"/>
      <c r="F537" s="10"/>
      <c r="G537" s="10"/>
      <c r="H537" s="10"/>
      <c r="I537" s="10"/>
      <c r="J537" s="10"/>
      <c r="K537" s="129"/>
      <c r="L537" s="130"/>
      <c r="M537" s="131"/>
      <c r="N537" s="129"/>
      <c r="O537" s="131"/>
      <c r="P537" s="129"/>
      <c r="Q537" s="131"/>
      <c r="R537" s="129"/>
      <c r="S537" s="132"/>
      <c r="T537" s="133"/>
      <c r="U537" s="121"/>
    </row>
    <row r="538" spans="1:21" ht="21.95" customHeight="1">
      <c r="B538" s="134"/>
      <c r="C538" s="135" t="s">
        <v>217</v>
      </c>
      <c r="D538" s="136"/>
      <c r="E538" s="137"/>
      <c r="F538" s="135" t="s">
        <v>503</v>
      </c>
      <c r="G538" s="136"/>
      <c r="H538" s="136"/>
      <c r="I538" s="136"/>
      <c r="J538" s="136"/>
      <c r="K538" s="138">
        <v>1</v>
      </c>
      <c r="L538" s="138" t="s">
        <v>43</v>
      </c>
      <c r="M538" s="139">
        <f>SUM(428140+215000)</f>
        <v>643140</v>
      </c>
      <c r="N538" s="140">
        <f>SUM(K538*M538)</f>
        <v>643140</v>
      </c>
      <c r="O538" s="139">
        <v>457800</v>
      </c>
      <c r="P538" s="140">
        <f>SUM(K538*O538)</f>
        <v>457800</v>
      </c>
      <c r="Q538" s="141">
        <f>SUM(451000+440000)</f>
        <v>891000</v>
      </c>
      <c r="R538" s="177">
        <f>SUM(K538*Q538)</f>
        <v>891000</v>
      </c>
      <c r="S538" s="142">
        <f>O538</f>
        <v>457800</v>
      </c>
      <c r="T538" s="143" t="str">
        <f>O533</f>
        <v>やまうち木工(株)</v>
      </c>
      <c r="U538" s="121"/>
    </row>
    <row r="539" spans="1:21" ht="21.95" customHeight="1">
      <c r="B539" s="128"/>
      <c r="C539" s="10"/>
      <c r="D539" s="10"/>
      <c r="E539" s="129"/>
      <c r="F539" s="10"/>
      <c r="G539" s="10"/>
      <c r="H539" s="10"/>
      <c r="I539" s="10"/>
      <c r="J539" s="10"/>
      <c r="K539" s="129"/>
      <c r="L539" s="130"/>
      <c r="M539" s="144"/>
      <c r="N539" s="145"/>
      <c r="O539" s="144"/>
      <c r="P539" s="145"/>
      <c r="Q539" s="144"/>
      <c r="R539" s="145"/>
      <c r="S539" s="132"/>
      <c r="T539" s="133"/>
      <c r="U539" s="121"/>
    </row>
    <row r="540" spans="1:21" ht="21.95" customHeight="1">
      <c r="B540" s="134"/>
      <c r="C540" s="135"/>
      <c r="D540" s="136"/>
      <c r="E540" s="137"/>
      <c r="F540" s="135"/>
      <c r="G540" s="136"/>
      <c r="H540" s="136"/>
      <c r="I540" s="136"/>
      <c r="J540" s="136"/>
      <c r="K540" s="138"/>
      <c r="L540" s="138"/>
      <c r="M540" s="139"/>
      <c r="N540" s="140"/>
      <c r="O540" s="139"/>
      <c r="P540" s="140"/>
      <c r="Q540" s="141"/>
      <c r="R540" s="140"/>
      <c r="S540" s="142"/>
      <c r="T540" s="143"/>
      <c r="U540" s="121"/>
    </row>
    <row r="541" spans="1:21" ht="21.95" customHeight="1">
      <c r="B541" s="128"/>
      <c r="C541" s="10"/>
      <c r="D541" s="10"/>
      <c r="E541" s="129"/>
      <c r="F541" s="10"/>
      <c r="G541" s="10"/>
      <c r="H541" s="10"/>
      <c r="I541" s="10"/>
      <c r="J541" s="10"/>
      <c r="K541" s="129"/>
      <c r="L541" s="130"/>
      <c r="M541" s="144"/>
      <c r="N541" s="145"/>
      <c r="O541" s="144"/>
      <c r="P541" s="145"/>
      <c r="Q541" s="144"/>
      <c r="R541" s="145"/>
      <c r="S541" s="132"/>
      <c r="T541" s="133"/>
      <c r="U541" s="121"/>
    </row>
    <row r="542" spans="1:21" ht="21.95" customHeight="1">
      <c r="B542" s="134"/>
      <c r="C542" s="135"/>
      <c r="D542" s="136"/>
      <c r="E542" s="137"/>
      <c r="F542" s="135"/>
      <c r="G542" s="136"/>
      <c r="H542" s="136"/>
      <c r="I542" s="136"/>
      <c r="J542" s="136"/>
      <c r="K542" s="138"/>
      <c r="L542" s="138"/>
      <c r="M542" s="139"/>
      <c r="N542" s="140"/>
      <c r="O542" s="139"/>
      <c r="P542" s="140"/>
      <c r="Q542" s="141"/>
      <c r="R542" s="140"/>
      <c r="S542" s="142"/>
      <c r="T542" s="143"/>
      <c r="U542" s="121"/>
    </row>
    <row r="543" spans="1:21" ht="21.95" customHeight="1">
      <c r="B543" s="128"/>
      <c r="C543" s="10"/>
      <c r="D543" s="10"/>
      <c r="E543" s="129"/>
      <c r="F543" s="10"/>
      <c r="G543" s="10"/>
      <c r="H543" s="10"/>
      <c r="I543" s="10"/>
      <c r="J543" s="10"/>
      <c r="K543" s="129"/>
      <c r="L543" s="130"/>
      <c r="M543" s="144"/>
      <c r="N543" s="145"/>
      <c r="O543" s="144"/>
      <c r="P543" s="145"/>
      <c r="Q543" s="144"/>
      <c r="R543" s="145"/>
      <c r="S543" s="132"/>
      <c r="T543" s="133"/>
      <c r="U543" s="121"/>
    </row>
    <row r="544" spans="1:21" ht="21.95" customHeight="1">
      <c r="B544" s="134"/>
      <c r="C544" s="135"/>
      <c r="D544" s="136"/>
      <c r="E544" s="137"/>
      <c r="F544" s="135"/>
      <c r="G544" s="136"/>
      <c r="H544" s="136"/>
      <c r="I544" s="136"/>
      <c r="J544" s="136"/>
      <c r="K544" s="138"/>
      <c r="L544" s="138"/>
      <c r="M544" s="139"/>
      <c r="N544" s="140"/>
      <c r="O544" s="139"/>
      <c r="P544" s="140"/>
      <c r="Q544" s="141"/>
      <c r="R544" s="140"/>
      <c r="S544" s="142"/>
      <c r="T544" s="143"/>
      <c r="U544" s="121"/>
    </row>
    <row r="545" spans="2:21" ht="21.95" customHeight="1">
      <c r="B545" s="128"/>
      <c r="C545" s="10"/>
      <c r="D545" s="10"/>
      <c r="E545" s="129"/>
      <c r="F545" s="10"/>
      <c r="G545" s="10"/>
      <c r="H545" s="10"/>
      <c r="I545" s="10"/>
      <c r="J545" s="10"/>
      <c r="K545" s="129"/>
      <c r="L545" s="130"/>
      <c r="M545" s="144"/>
      <c r="N545" s="145"/>
      <c r="O545" s="144"/>
      <c r="P545" s="145"/>
      <c r="Q545" s="144"/>
      <c r="R545" s="145"/>
      <c r="S545" s="132"/>
      <c r="T545" s="133"/>
      <c r="U545" s="121"/>
    </row>
    <row r="546" spans="2:21" ht="21.95" customHeight="1">
      <c r="B546" s="134"/>
      <c r="C546" s="135"/>
      <c r="D546" s="136"/>
      <c r="E546" s="137"/>
      <c r="F546" s="135"/>
      <c r="G546" s="136"/>
      <c r="H546" s="136"/>
      <c r="I546" s="136"/>
      <c r="J546" s="136"/>
      <c r="K546" s="138"/>
      <c r="L546" s="138"/>
      <c r="M546" s="139"/>
      <c r="N546" s="140"/>
      <c r="O546" s="139"/>
      <c r="P546" s="140"/>
      <c r="Q546" s="141"/>
      <c r="R546" s="140"/>
      <c r="S546" s="142"/>
      <c r="T546" s="143"/>
      <c r="U546" s="121"/>
    </row>
    <row r="547" spans="2:21" ht="21.95" customHeight="1">
      <c r="B547" s="128"/>
      <c r="C547" s="10"/>
      <c r="D547" s="10"/>
      <c r="E547" s="129"/>
      <c r="F547" s="10"/>
      <c r="G547" s="10"/>
      <c r="H547" s="10"/>
      <c r="I547" s="10"/>
      <c r="J547" s="10"/>
      <c r="K547" s="129"/>
      <c r="L547" s="130"/>
      <c r="M547" s="144"/>
      <c r="N547" s="145"/>
      <c r="O547" s="144"/>
      <c r="P547" s="145"/>
      <c r="Q547" s="144"/>
      <c r="R547" s="145"/>
      <c r="S547" s="132"/>
      <c r="T547" s="133"/>
      <c r="U547" s="121"/>
    </row>
    <row r="548" spans="2:21" ht="21.95" customHeight="1">
      <c r="B548" s="134"/>
      <c r="C548" s="135"/>
      <c r="D548" s="136"/>
      <c r="E548" s="137"/>
      <c r="F548" s="135"/>
      <c r="G548" s="136"/>
      <c r="H548" s="136"/>
      <c r="I548" s="136"/>
      <c r="J548" s="136"/>
      <c r="K548" s="138"/>
      <c r="L548" s="138"/>
      <c r="M548" s="139"/>
      <c r="N548" s="140"/>
      <c r="O548" s="139"/>
      <c r="P548" s="140"/>
      <c r="Q548" s="141"/>
      <c r="R548" s="140"/>
      <c r="S548" s="142"/>
      <c r="T548" s="143"/>
      <c r="U548" s="121"/>
    </row>
    <row r="549" spans="2:21" ht="21.95" customHeight="1">
      <c r="B549" s="128"/>
      <c r="C549" s="10"/>
      <c r="D549" s="10"/>
      <c r="E549" s="129"/>
      <c r="F549" s="10"/>
      <c r="G549" s="10"/>
      <c r="H549" s="10"/>
      <c r="I549" s="10"/>
      <c r="J549" s="10"/>
      <c r="K549" s="129"/>
      <c r="L549" s="130"/>
      <c r="M549" s="144"/>
      <c r="N549" s="145"/>
      <c r="O549" s="144"/>
      <c r="P549" s="145"/>
      <c r="Q549" s="144"/>
      <c r="R549" s="145"/>
      <c r="S549" s="146"/>
      <c r="T549" s="133"/>
      <c r="U549" s="121"/>
    </row>
    <row r="550" spans="2:21" ht="21.95" customHeight="1">
      <c r="B550" s="134"/>
      <c r="C550" s="135"/>
      <c r="D550" s="136"/>
      <c r="E550" s="137"/>
      <c r="F550" s="135"/>
      <c r="G550" s="136"/>
      <c r="H550" s="136"/>
      <c r="I550" s="136"/>
      <c r="J550" s="136"/>
      <c r="K550" s="138"/>
      <c r="L550" s="138"/>
      <c r="M550" s="139"/>
      <c r="N550" s="140"/>
      <c r="O550" s="139"/>
      <c r="P550" s="140"/>
      <c r="Q550" s="141"/>
      <c r="R550" s="140"/>
      <c r="S550" s="142"/>
      <c r="T550" s="143"/>
      <c r="U550" s="121"/>
    </row>
    <row r="551" spans="2:21" ht="21.95" customHeight="1">
      <c r="B551" s="128"/>
      <c r="C551" s="10"/>
      <c r="D551" s="10"/>
      <c r="E551" s="129"/>
      <c r="F551" s="10"/>
      <c r="G551" s="10"/>
      <c r="H551" s="10"/>
      <c r="I551" s="10"/>
      <c r="J551" s="10"/>
      <c r="K551" s="129"/>
      <c r="L551" s="130"/>
      <c r="M551" s="144"/>
      <c r="N551" s="145"/>
      <c r="O551" s="144"/>
      <c r="P551" s="145"/>
      <c r="Q551" s="144"/>
      <c r="R551" s="145"/>
      <c r="S551" s="146"/>
      <c r="T551" s="133"/>
      <c r="U551" s="121"/>
    </row>
    <row r="552" spans="2:21" ht="21.95" customHeight="1">
      <c r="B552" s="134"/>
      <c r="C552" s="135"/>
      <c r="D552" s="136"/>
      <c r="E552" s="137"/>
      <c r="F552" s="135"/>
      <c r="G552" s="136"/>
      <c r="H552" s="136"/>
      <c r="I552" s="136"/>
      <c r="J552" s="136"/>
      <c r="K552" s="138"/>
      <c r="L552" s="138"/>
      <c r="M552" s="139"/>
      <c r="N552" s="140"/>
      <c r="O552" s="139"/>
      <c r="P552" s="140"/>
      <c r="Q552" s="141"/>
      <c r="R552" s="140"/>
      <c r="S552" s="142"/>
      <c r="T552" s="143"/>
      <c r="U552" s="121"/>
    </row>
    <row r="553" spans="2:21" ht="21.95" customHeight="1">
      <c r="B553" s="128"/>
      <c r="C553" s="10"/>
      <c r="D553" s="10"/>
      <c r="E553" s="129"/>
      <c r="F553" s="10"/>
      <c r="G553" s="10"/>
      <c r="H553" s="10"/>
      <c r="I553" s="10"/>
      <c r="J553" s="10"/>
      <c r="K553" s="129"/>
      <c r="L553" s="130"/>
      <c r="M553" s="144"/>
      <c r="N553" s="145"/>
      <c r="O553" s="144"/>
      <c r="P553" s="145"/>
      <c r="Q553" s="144"/>
      <c r="R553" s="145"/>
      <c r="S553" s="147"/>
      <c r="T553" s="133"/>
      <c r="U553" s="121"/>
    </row>
    <row r="554" spans="2:21" ht="21.95" customHeight="1">
      <c r="B554" s="134"/>
      <c r="C554" s="135"/>
      <c r="D554" s="136"/>
      <c r="E554" s="137"/>
      <c r="F554" s="135"/>
      <c r="G554" s="136"/>
      <c r="H554" s="136"/>
      <c r="I554" s="136"/>
      <c r="J554" s="136"/>
      <c r="K554" s="138"/>
      <c r="L554" s="138"/>
      <c r="M554" s="139"/>
      <c r="N554" s="140"/>
      <c r="O554" s="139"/>
      <c r="P554" s="140"/>
      <c r="Q554" s="141"/>
      <c r="R554" s="140"/>
      <c r="S554" s="142"/>
      <c r="T554" s="143"/>
      <c r="U554" s="121"/>
    </row>
    <row r="555" spans="2:21" ht="21.95" customHeight="1">
      <c r="B555" s="128"/>
      <c r="C555" s="10"/>
      <c r="D555" s="10"/>
      <c r="E555" s="129"/>
      <c r="F555" s="10"/>
      <c r="G555" s="10"/>
      <c r="H555" s="10"/>
      <c r="I555" s="10"/>
      <c r="J555" s="10"/>
      <c r="K555" s="129"/>
      <c r="L555" s="130"/>
      <c r="M555" s="144"/>
      <c r="N555" s="145"/>
      <c r="O555" s="144"/>
      <c r="P555" s="145"/>
      <c r="Q555" s="144"/>
      <c r="R555" s="145"/>
      <c r="S555" s="146"/>
      <c r="T555" s="133"/>
      <c r="U555" s="121"/>
    </row>
    <row r="556" spans="2:21" ht="21.75" customHeight="1">
      <c r="B556" s="134"/>
      <c r="C556" s="135"/>
      <c r="D556" s="136"/>
      <c r="E556" s="137"/>
      <c r="F556" s="135"/>
      <c r="G556" s="136"/>
      <c r="H556" s="136"/>
      <c r="I556" s="136"/>
      <c r="J556" s="136"/>
      <c r="K556" s="138"/>
      <c r="L556" s="138"/>
      <c r="M556" s="139"/>
      <c r="N556" s="140"/>
      <c r="O556" s="139"/>
      <c r="P556" s="140"/>
      <c r="Q556" s="141"/>
      <c r="R556" s="140"/>
      <c r="S556" s="142"/>
      <c r="T556" s="143"/>
      <c r="U556" s="121"/>
    </row>
    <row r="557" spans="2:21" ht="23.25" customHeight="1">
      <c r="B557" s="128"/>
      <c r="C557" s="10"/>
      <c r="D557" s="10"/>
      <c r="E557" s="129"/>
      <c r="F557" s="10"/>
      <c r="G557" s="10"/>
      <c r="H557" s="10"/>
      <c r="I557" s="10"/>
      <c r="J557" s="10"/>
      <c r="K557" s="129"/>
      <c r="L557" s="130"/>
      <c r="M557" s="144"/>
      <c r="N557" s="145"/>
      <c r="O557" s="144"/>
      <c r="P557" s="145"/>
      <c r="Q557" s="144"/>
      <c r="R557" s="145"/>
      <c r="S557" s="147"/>
      <c r="T557" s="133"/>
      <c r="U557" s="121"/>
    </row>
    <row r="558" spans="2:21" ht="21.95" customHeight="1">
      <c r="B558" s="134"/>
      <c r="C558" s="135"/>
      <c r="D558" s="136"/>
      <c r="E558" s="137"/>
      <c r="F558" s="135"/>
      <c r="G558" s="136"/>
      <c r="H558" s="136"/>
      <c r="I558" s="136"/>
      <c r="J558" s="136"/>
      <c r="K558" s="138"/>
      <c r="L558" s="138"/>
      <c r="M558" s="139"/>
      <c r="N558" s="140"/>
      <c r="O558" s="139"/>
      <c r="P558" s="140"/>
      <c r="Q558" s="141"/>
      <c r="R558" s="140"/>
      <c r="S558" s="142"/>
      <c r="T558" s="143"/>
      <c r="U558" s="121"/>
    </row>
    <row r="559" spans="2:21" ht="21.95" customHeight="1">
      <c r="B559" s="128"/>
      <c r="C559" s="10"/>
      <c r="D559" s="10"/>
      <c r="E559" s="129"/>
      <c r="F559" s="10"/>
      <c r="G559" s="10"/>
      <c r="H559" s="10"/>
      <c r="I559" s="10"/>
      <c r="J559" s="10"/>
      <c r="K559" s="129"/>
      <c r="L559" s="130"/>
      <c r="M559" s="145"/>
      <c r="N559" s="145"/>
      <c r="O559" s="145"/>
      <c r="P559" s="145"/>
      <c r="Q559" s="144"/>
      <c r="R559" s="145"/>
      <c r="S559" s="146"/>
      <c r="T559" s="148"/>
      <c r="U559" s="121"/>
    </row>
    <row r="560" spans="2:21" ht="21.95" customHeight="1">
      <c r="B560" s="134"/>
      <c r="C560" s="135"/>
      <c r="D560" s="136"/>
      <c r="E560" s="137"/>
      <c r="F560" s="135"/>
      <c r="G560" s="136"/>
      <c r="H560" s="136"/>
      <c r="I560" s="136"/>
      <c r="J560" s="136"/>
      <c r="K560" s="138"/>
      <c r="L560" s="138"/>
      <c r="M560" s="137"/>
      <c r="N560" s="140"/>
      <c r="O560" s="137"/>
      <c r="P560" s="140"/>
      <c r="Q560" s="149"/>
      <c r="R560" s="140"/>
      <c r="S560" s="142"/>
      <c r="T560" s="150"/>
      <c r="U560" s="121"/>
    </row>
    <row r="561" spans="1:21" ht="21.95" customHeight="1">
      <c r="B561" s="128"/>
      <c r="C561" s="10"/>
      <c r="D561" s="10"/>
      <c r="E561" s="129"/>
      <c r="F561" s="10"/>
      <c r="G561" s="10"/>
      <c r="H561" s="10"/>
      <c r="I561" s="10"/>
      <c r="J561" s="10"/>
      <c r="K561" s="129"/>
      <c r="L561" s="130"/>
      <c r="M561" s="145"/>
      <c r="N561" s="145"/>
      <c r="O561" s="145"/>
      <c r="P561" s="145"/>
      <c r="Q561" s="145"/>
      <c r="R561" s="145"/>
      <c r="S561" s="147"/>
      <c r="T561" s="148"/>
      <c r="U561" s="121"/>
    </row>
    <row r="562" spans="1:21" ht="21.95" customHeight="1">
      <c r="B562" s="134"/>
      <c r="C562" s="135"/>
      <c r="D562" s="136"/>
      <c r="E562" s="137"/>
      <c r="F562" s="135"/>
      <c r="G562" s="136"/>
      <c r="H562" s="136"/>
      <c r="I562" s="136"/>
      <c r="J562" s="136"/>
      <c r="K562" s="138"/>
      <c r="L562" s="138"/>
      <c r="M562" s="137"/>
      <c r="N562" s="140"/>
      <c r="O562" s="137"/>
      <c r="P562" s="140"/>
      <c r="Q562" s="149"/>
      <c r="R562" s="140"/>
      <c r="S562" s="142"/>
      <c r="T562" s="150"/>
      <c r="U562" s="121"/>
    </row>
    <row r="563" spans="1:21" ht="21.95" customHeight="1">
      <c r="B563" s="128"/>
      <c r="C563" s="10"/>
      <c r="D563" s="10"/>
      <c r="E563" s="129"/>
      <c r="F563" s="10"/>
      <c r="G563" s="10"/>
      <c r="H563" s="10"/>
      <c r="I563" s="10"/>
      <c r="J563" s="10"/>
      <c r="K563" s="129"/>
      <c r="L563" s="130"/>
      <c r="M563" s="145"/>
      <c r="N563" s="145"/>
      <c r="O563" s="145"/>
      <c r="P563" s="145"/>
      <c r="Q563" s="145"/>
      <c r="R563" s="145"/>
      <c r="S563" s="147"/>
      <c r="T563" s="148"/>
      <c r="U563" s="121"/>
    </row>
    <row r="564" spans="1:21" ht="21.95" customHeight="1">
      <c r="B564" s="134"/>
      <c r="C564" s="135"/>
      <c r="D564" s="136"/>
      <c r="E564" s="137"/>
      <c r="F564" s="135"/>
      <c r="G564" s="136"/>
      <c r="H564" s="136"/>
      <c r="I564" s="136"/>
      <c r="J564" s="136"/>
      <c r="K564" s="138"/>
      <c r="L564" s="138"/>
      <c r="M564" s="149"/>
      <c r="N564" s="149"/>
      <c r="O564" s="149"/>
      <c r="P564" s="149"/>
      <c r="Q564" s="149"/>
      <c r="R564" s="149"/>
      <c r="S564" s="142"/>
      <c r="T564" s="150"/>
      <c r="U564" s="121"/>
    </row>
    <row r="565" spans="1:21" ht="21.95" customHeight="1">
      <c r="B565" s="128"/>
      <c r="C565" s="10"/>
      <c r="D565" s="10"/>
      <c r="E565" s="129"/>
      <c r="F565" s="10"/>
      <c r="G565" s="10"/>
      <c r="H565" s="10"/>
      <c r="I565" s="10"/>
      <c r="J565" s="10"/>
      <c r="K565" s="129"/>
      <c r="L565" s="130"/>
      <c r="M565" s="145"/>
      <c r="N565" s="145"/>
      <c r="O565" s="145"/>
      <c r="P565" s="145"/>
      <c r="Q565" s="145"/>
      <c r="R565" s="145"/>
      <c r="S565" s="147"/>
      <c r="T565" s="148"/>
      <c r="U565" s="121"/>
    </row>
    <row r="566" spans="1:21" ht="21.95" customHeight="1" thickBot="1">
      <c r="B566" s="128"/>
      <c r="C566" s="179"/>
      <c r="D566" s="10"/>
      <c r="E566" s="129"/>
      <c r="F566" s="179"/>
      <c r="G566" s="10"/>
      <c r="H566" s="10"/>
      <c r="I566" s="10"/>
      <c r="J566" s="10"/>
      <c r="K566" s="130"/>
      <c r="L566" s="130"/>
      <c r="M566" s="145"/>
      <c r="N566" s="145"/>
      <c r="O566" s="145"/>
      <c r="P566" s="145"/>
      <c r="Q566" s="145"/>
      <c r="R566" s="145"/>
      <c r="S566" s="147"/>
      <c r="T566" s="148"/>
      <c r="U566" s="121"/>
    </row>
    <row r="567" spans="1:21" ht="21.95" customHeight="1">
      <c r="B567" s="180"/>
      <c r="C567" s="181"/>
      <c r="D567" s="181"/>
      <c r="E567" s="182"/>
      <c r="F567" s="181"/>
      <c r="G567" s="181"/>
      <c r="H567" s="181"/>
      <c r="I567" s="181"/>
      <c r="J567" s="181"/>
      <c r="K567" s="182"/>
      <c r="L567" s="183"/>
      <c r="M567" s="184"/>
      <c r="N567" s="184"/>
      <c r="O567" s="184"/>
      <c r="P567" s="184"/>
      <c r="Q567" s="184"/>
      <c r="R567" s="184"/>
      <c r="S567" s="185"/>
      <c r="T567" s="186"/>
      <c r="U567" s="121"/>
    </row>
    <row r="568" spans="1:21" ht="21.95" customHeight="1">
      <c r="B568" s="478" t="s">
        <v>218</v>
      </c>
      <c r="C568" s="479"/>
      <c r="D568" s="480"/>
      <c r="E568" s="129"/>
      <c r="F568" s="10"/>
      <c r="G568" s="10"/>
      <c r="H568" s="10"/>
      <c r="I568" s="10"/>
      <c r="J568" s="10"/>
      <c r="K568" s="129"/>
      <c r="L568" s="130"/>
      <c r="M568" s="145"/>
      <c r="N568" s="145">
        <f>SUM(N535:N566)</f>
        <v>679140</v>
      </c>
      <c r="O568" s="145"/>
      <c r="P568" s="145">
        <f>SUM(P535:P566)</f>
        <v>807525</v>
      </c>
      <c r="Q568" s="145"/>
      <c r="R568" s="145">
        <f>SUM(R535:R566)</f>
        <v>1026000</v>
      </c>
      <c r="S568" s="147"/>
      <c r="T568" s="148"/>
      <c r="U568" s="121"/>
    </row>
    <row r="569" spans="1:21" ht="21.95" customHeight="1" thickBot="1">
      <c r="B569" s="151"/>
      <c r="C569" s="152"/>
      <c r="D569" s="152"/>
      <c r="E569" s="153"/>
      <c r="F569" s="152"/>
      <c r="G569" s="152"/>
      <c r="H569" s="152"/>
      <c r="I569" s="152"/>
      <c r="J569" s="152"/>
      <c r="K569" s="154"/>
      <c r="L569" s="154"/>
      <c r="M569" s="155"/>
      <c r="N569" s="155"/>
      <c r="O569" s="155"/>
      <c r="P569" s="155"/>
      <c r="Q569" s="155"/>
      <c r="R569" s="155"/>
      <c r="S569" s="156"/>
      <c r="T569" s="157"/>
      <c r="U569" s="121"/>
    </row>
    <row r="570" spans="1:21" ht="19.899999999999999" customHeight="1">
      <c r="B570" s="128"/>
      <c r="C570" s="10"/>
      <c r="D570" s="10"/>
      <c r="E570" s="129"/>
      <c r="F570" s="10"/>
      <c r="G570" s="10"/>
      <c r="H570" s="10"/>
      <c r="I570" s="10"/>
      <c r="J570" s="10"/>
      <c r="K570" s="129"/>
      <c r="L570" s="130"/>
      <c r="M570" s="145"/>
      <c r="N570" s="145"/>
      <c r="O570" s="145"/>
      <c r="P570" s="145"/>
      <c r="Q570" s="145"/>
      <c r="R570" s="145"/>
      <c r="S570" s="146"/>
      <c r="T570" s="148"/>
      <c r="U570" s="121"/>
    </row>
    <row r="571" spans="1:21" ht="19.899999999999999" customHeight="1">
      <c r="B571" s="478" t="s">
        <v>3</v>
      </c>
      <c r="C571" s="479"/>
      <c r="D571" s="480"/>
      <c r="E571" s="129"/>
      <c r="F571" s="10"/>
      <c r="G571" s="10"/>
      <c r="H571" s="10"/>
      <c r="I571" s="10"/>
      <c r="J571" s="10"/>
      <c r="K571" s="129"/>
      <c r="L571" s="130"/>
      <c r="M571" s="145"/>
      <c r="N571" s="145">
        <f>SUM(N526,N568)</f>
        <v>3269690</v>
      </c>
      <c r="O571" s="145"/>
      <c r="P571" s="145">
        <f>SUM(P526,P568)</f>
        <v>4577915</v>
      </c>
      <c r="Q571" s="145"/>
      <c r="R571" s="145">
        <f>SUM(R526,R568)</f>
        <v>3452000</v>
      </c>
      <c r="S571" s="145"/>
      <c r="T571" s="158"/>
      <c r="U571" s="121"/>
    </row>
    <row r="572" spans="1:21" ht="19.899999999999999" customHeight="1" thickBot="1">
      <c r="B572" s="151"/>
      <c r="C572" s="152"/>
      <c r="D572" s="152"/>
      <c r="E572" s="153"/>
      <c r="F572" s="152"/>
      <c r="G572" s="152"/>
      <c r="H572" s="152"/>
      <c r="I572" s="152"/>
      <c r="J572" s="152"/>
      <c r="K572" s="153"/>
      <c r="L572" s="154"/>
      <c r="M572" s="155"/>
      <c r="N572" s="155"/>
      <c r="O572" s="155"/>
      <c r="P572" s="155"/>
      <c r="Q572" s="155"/>
      <c r="R572" s="155"/>
      <c r="S572" s="159"/>
      <c r="T572" s="157"/>
      <c r="U572" s="121"/>
    </row>
    <row r="574" spans="1:21">
      <c r="B574" s="28" t="e">
        <f>B529</f>
        <v>#REF!</v>
      </c>
      <c r="T574" s="46" t="s">
        <v>219</v>
      </c>
    </row>
    <row r="575" spans="1:21" ht="42">
      <c r="A575" s="109"/>
      <c r="M575" s="110" t="s">
        <v>17</v>
      </c>
    </row>
    <row r="576" spans="1:21" ht="21.75" thickBot="1">
      <c r="B576" s="111"/>
      <c r="C576" s="112"/>
      <c r="D576" s="112"/>
      <c r="E576" s="112"/>
      <c r="F576" s="112"/>
      <c r="G576" s="112"/>
      <c r="H576" s="112"/>
      <c r="I576" s="112"/>
      <c r="J576" s="112"/>
      <c r="K576" s="112"/>
      <c r="L576" s="113"/>
      <c r="M576" s="112"/>
      <c r="N576" s="112"/>
      <c r="O576" s="112"/>
      <c r="P576" s="112"/>
      <c r="Q576" s="112"/>
      <c r="R576" s="112"/>
      <c r="S576" s="114"/>
      <c r="T576" s="115"/>
    </row>
    <row r="577" spans="2:21" ht="19.899999999999999" customHeight="1">
      <c r="B577" s="116"/>
      <c r="C577" s="117"/>
      <c r="D577" s="117"/>
      <c r="E577" s="118"/>
      <c r="F577" s="117"/>
      <c r="G577" s="117"/>
      <c r="H577" s="117"/>
      <c r="I577" s="117"/>
      <c r="J577" s="117"/>
      <c r="K577" s="118"/>
      <c r="L577" s="119"/>
      <c r="M577" s="481" t="s">
        <v>18</v>
      </c>
      <c r="N577" s="482"/>
      <c r="O577" s="481" t="s">
        <v>18</v>
      </c>
      <c r="P577" s="482"/>
      <c r="Q577" s="481" t="s">
        <v>18</v>
      </c>
      <c r="R577" s="482"/>
      <c r="S577" s="119" t="s">
        <v>19</v>
      </c>
      <c r="T577" s="120"/>
      <c r="U577" s="121"/>
    </row>
    <row r="578" spans="2:21" ht="19.899999999999999" customHeight="1">
      <c r="B578" s="483" t="s">
        <v>20</v>
      </c>
      <c r="C578" s="484"/>
      <c r="D578" s="485"/>
      <c r="E578" s="486" t="s">
        <v>21</v>
      </c>
      <c r="F578" s="484"/>
      <c r="G578" s="484"/>
      <c r="H578" s="484"/>
      <c r="I578" s="484"/>
      <c r="J578" s="485"/>
      <c r="K578" s="122" t="s">
        <v>22</v>
      </c>
      <c r="L578" s="122" t="s">
        <v>5</v>
      </c>
      <c r="M578" s="487" t="s">
        <v>502</v>
      </c>
      <c r="N578" s="488"/>
      <c r="O578" s="487" t="s">
        <v>506</v>
      </c>
      <c r="P578" s="488"/>
      <c r="Q578" s="487" t="s">
        <v>513</v>
      </c>
      <c r="R578" s="488"/>
      <c r="S578" s="122" t="s">
        <v>23</v>
      </c>
      <c r="T578" s="123" t="s">
        <v>24</v>
      </c>
      <c r="U578" s="121"/>
    </row>
    <row r="579" spans="2:21" ht="19.899999999999999" customHeight="1" thickBot="1">
      <c r="B579" s="124"/>
      <c r="C579" s="114"/>
      <c r="D579" s="114"/>
      <c r="E579" s="125"/>
      <c r="F579" s="114"/>
      <c r="G579" s="114"/>
      <c r="H579" s="114"/>
      <c r="I579" s="114"/>
      <c r="J579" s="114"/>
      <c r="K579" s="125"/>
      <c r="L579" s="126"/>
      <c r="M579" s="126" t="s">
        <v>25</v>
      </c>
      <c r="N579" s="126" t="s">
        <v>26</v>
      </c>
      <c r="O579" s="126" t="s">
        <v>25</v>
      </c>
      <c r="P579" s="126" t="s">
        <v>26</v>
      </c>
      <c r="Q579" s="126" t="s">
        <v>25</v>
      </c>
      <c r="R579" s="126" t="s">
        <v>26</v>
      </c>
      <c r="S579" s="126"/>
      <c r="T579" s="127"/>
      <c r="U579" s="121"/>
    </row>
    <row r="580" spans="2:21" ht="21.95" customHeight="1">
      <c r="B580" s="128"/>
      <c r="C580" s="10"/>
      <c r="D580" s="10"/>
      <c r="E580" s="129"/>
      <c r="F580" s="10"/>
      <c r="G580" s="10"/>
      <c r="H580" s="10"/>
      <c r="I580" s="10"/>
      <c r="J580" s="10"/>
      <c r="K580" s="129"/>
      <c r="L580" s="130"/>
      <c r="M580" s="131"/>
      <c r="N580" s="129"/>
      <c r="O580" s="131"/>
      <c r="P580" s="129"/>
      <c r="Q580" s="131"/>
      <c r="R580" s="129"/>
      <c r="S580" s="132"/>
      <c r="T580" s="133"/>
      <c r="U580" s="121"/>
    </row>
    <row r="581" spans="2:21" ht="21.95" customHeight="1">
      <c r="B581" s="134"/>
      <c r="C581" s="135" t="s">
        <v>220</v>
      </c>
      <c r="D581" s="136"/>
      <c r="E581" s="137"/>
      <c r="F581" s="135" t="s">
        <v>202</v>
      </c>
      <c r="G581" s="136"/>
      <c r="H581" s="136"/>
      <c r="I581" s="136"/>
      <c r="J581" s="136"/>
      <c r="K581" s="138">
        <v>2</v>
      </c>
      <c r="L581" s="138" t="s">
        <v>124</v>
      </c>
      <c r="M581" s="139">
        <v>58750</v>
      </c>
      <c r="N581" s="140">
        <f>SUM(K581*M581)</f>
        <v>117500</v>
      </c>
      <c r="O581" s="139">
        <v>104400</v>
      </c>
      <c r="P581" s="140">
        <f>SUM(K581*O581)</f>
        <v>208800</v>
      </c>
      <c r="Q581" s="141">
        <v>59000</v>
      </c>
      <c r="R581" s="177">
        <f>SUM(K581*Q581)</f>
        <v>118000</v>
      </c>
      <c r="S581" s="142">
        <f>M581</f>
        <v>58750</v>
      </c>
      <c r="T581" s="143" t="str">
        <f>M578</f>
        <v>(株)タカラ住建</v>
      </c>
      <c r="U581" s="121"/>
    </row>
    <row r="582" spans="2:21" ht="21.95" customHeight="1">
      <c r="B582" s="128"/>
      <c r="C582" s="10"/>
      <c r="D582" s="10"/>
      <c r="E582" s="129"/>
      <c r="F582" s="10"/>
      <c r="G582" s="10"/>
      <c r="H582" s="10"/>
      <c r="I582" s="10"/>
      <c r="J582" s="10"/>
      <c r="K582" s="129"/>
      <c r="L582" s="130"/>
      <c r="M582" s="131"/>
      <c r="N582" s="129"/>
      <c r="O582" s="131"/>
      <c r="P582" s="129"/>
      <c r="Q582" s="131"/>
      <c r="R582" s="129"/>
      <c r="S582" s="132"/>
      <c r="T582" s="133"/>
      <c r="U582" s="121"/>
    </row>
    <row r="583" spans="2:21" ht="21.95" customHeight="1">
      <c r="B583" s="134"/>
      <c r="C583" s="135" t="s">
        <v>221</v>
      </c>
      <c r="D583" s="136"/>
      <c r="E583" s="137"/>
      <c r="F583" s="135" t="s">
        <v>192</v>
      </c>
      <c r="G583" s="136"/>
      <c r="H583" s="136"/>
      <c r="I583" s="136"/>
      <c r="J583" s="136"/>
      <c r="K583" s="138">
        <v>1</v>
      </c>
      <c r="L583" s="138" t="s">
        <v>124</v>
      </c>
      <c r="M583" s="139">
        <v>114000</v>
      </c>
      <c r="N583" s="140">
        <f>SUM(K583*M583)</f>
        <v>114000</v>
      </c>
      <c r="O583" s="139">
        <v>149960</v>
      </c>
      <c r="P583" s="140">
        <f>SUM(K583*O583)</f>
        <v>149960</v>
      </c>
      <c r="Q583" s="141">
        <v>112000</v>
      </c>
      <c r="R583" s="177">
        <f>SUM(K583*Q583)</f>
        <v>112000</v>
      </c>
      <c r="S583" s="142">
        <f>Q583</f>
        <v>112000</v>
      </c>
      <c r="T583" s="143" t="str">
        <f>Q578</f>
        <v>(有)平田工房</v>
      </c>
      <c r="U583" s="121"/>
    </row>
    <row r="584" spans="2:21" ht="21.95" customHeight="1">
      <c r="B584" s="128"/>
      <c r="C584" s="10"/>
      <c r="D584" s="10"/>
      <c r="E584" s="129"/>
      <c r="F584" s="10"/>
      <c r="G584" s="10"/>
      <c r="H584" s="10"/>
      <c r="I584" s="10"/>
      <c r="J584" s="10"/>
      <c r="K584" s="129"/>
      <c r="L584" s="130"/>
      <c r="M584" s="131"/>
      <c r="N584" s="129"/>
      <c r="O584" s="131"/>
      <c r="P584" s="129"/>
      <c r="Q584" s="131"/>
      <c r="R584" s="129"/>
      <c r="S584" s="132"/>
      <c r="T584" s="133"/>
      <c r="U584" s="121"/>
    </row>
    <row r="585" spans="2:21" ht="21.95" customHeight="1">
      <c r="B585" s="134"/>
      <c r="C585" s="135" t="s">
        <v>216</v>
      </c>
      <c r="D585" s="136"/>
      <c r="E585" s="137"/>
      <c r="F585" s="135"/>
      <c r="G585" s="136"/>
      <c r="H585" s="136"/>
      <c r="I585" s="136"/>
      <c r="J585" s="136"/>
      <c r="K585" s="138">
        <v>1</v>
      </c>
      <c r="L585" s="138" t="s">
        <v>43</v>
      </c>
      <c r="M585" s="139">
        <v>15000</v>
      </c>
      <c r="N585" s="140">
        <f>SUM(K585*M585)</f>
        <v>15000</v>
      </c>
      <c r="O585" s="139">
        <v>25500</v>
      </c>
      <c r="P585" s="140">
        <f>SUM(K585*O585)</f>
        <v>25500</v>
      </c>
      <c r="Q585" s="141">
        <v>12000</v>
      </c>
      <c r="R585" s="177">
        <f>SUM(K585*Q585)</f>
        <v>12000</v>
      </c>
      <c r="S585" s="142">
        <f>Q585</f>
        <v>12000</v>
      </c>
      <c r="T585" s="143" t="str">
        <f>T583</f>
        <v>(有)平田工房</v>
      </c>
      <c r="U585" s="121"/>
    </row>
    <row r="586" spans="2:21" ht="21.95" customHeight="1">
      <c r="B586" s="128"/>
      <c r="C586" s="10"/>
      <c r="D586" s="10"/>
      <c r="E586" s="129"/>
      <c r="F586" s="10"/>
      <c r="G586" s="10"/>
      <c r="H586" s="10"/>
      <c r="I586" s="10"/>
      <c r="J586" s="10"/>
      <c r="K586" s="129"/>
      <c r="L586" s="130"/>
      <c r="M586" s="131"/>
      <c r="N586" s="129"/>
      <c r="O586" s="131"/>
      <c r="P586" s="129"/>
      <c r="Q586" s="131"/>
      <c r="R586" s="129"/>
      <c r="S586" s="132"/>
      <c r="T586" s="133"/>
      <c r="U586" s="121"/>
    </row>
    <row r="587" spans="2:21" ht="21.95" customHeight="1">
      <c r="B587" s="134"/>
      <c r="C587" s="135" t="s">
        <v>217</v>
      </c>
      <c r="D587" s="136"/>
      <c r="E587" s="137"/>
      <c r="F587" s="135" t="s">
        <v>503</v>
      </c>
      <c r="G587" s="136"/>
      <c r="H587" s="136"/>
      <c r="I587" s="136"/>
      <c r="J587" s="136"/>
      <c r="K587" s="138">
        <v>1</v>
      </c>
      <c r="L587" s="138" t="s">
        <v>43</v>
      </c>
      <c r="M587" s="139">
        <f>SUM(32000+60530)</f>
        <v>92530</v>
      </c>
      <c r="N587" s="140">
        <f>SUM(K587*M587)</f>
        <v>92530</v>
      </c>
      <c r="O587" s="139">
        <v>37200</v>
      </c>
      <c r="P587" s="140">
        <f>SUM(K587*O587)</f>
        <v>37200</v>
      </c>
      <c r="Q587" s="141">
        <f>SUM(64000+32000)</f>
        <v>96000</v>
      </c>
      <c r="R587" s="177">
        <f>SUM(K587*Q587)</f>
        <v>96000</v>
      </c>
      <c r="S587" s="142">
        <f>O587</f>
        <v>37200</v>
      </c>
      <c r="T587" s="143" t="str">
        <f>O578</f>
        <v>やまうち木工(株)</v>
      </c>
      <c r="U587" s="121"/>
    </row>
    <row r="588" spans="2:21" ht="21.95" customHeight="1">
      <c r="B588" s="128"/>
      <c r="C588" s="10"/>
      <c r="D588" s="10"/>
      <c r="E588" s="129"/>
      <c r="F588" s="10"/>
      <c r="G588" s="10"/>
      <c r="H588" s="10"/>
      <c r="I588" s="10"/>
      <c r="J588" s="10"/>
      <c r="K588" s="129"/>
      <c r="L588" s="130"/>
      <c r="M588" s="144"/>
      <c r="N588" s="145"/>
      <c r="O588" s="144"/>
      <c r="P588" s="145"/>
      <c r="Q588" s="144"/>
      <c r="R588" s="145"/>
      <c r="S588" s="132"/>
      <c r="T588" s="133"/>
      <c r="U588" s="121"/>
    </row>
    <row r="589" spans="2:21" ht="21.95" customHeight="1">
      <c r="B589" s="134"/>
      <c r="C589" s="135"/>
      <c r="D589" s="136"/>
      <c r="E589" s="137"/>
      <c r="F589" s="135"/>
      <c r="G589" s="136"/>
      <c r="H589" s="136"/>
      <c r="I589" s="136"/>
      <c r="J589" s="136"/>
      <c r="K589" s="138"/>
      <c r="L589" s="138"/>
      <c r="M589" s="139"/>
      <c r="N589" s="140"/>
      <c r="O589" s="139"/>
      <c r="P589" s="140"/>
      <c r="Q589" s="141"/>
      <c r="R589" s="140"/>
      <c r="S589" s="142"/>
      <c r="T589" s="143"/>
      <c r="U589" s="121"/>
    </row>
    <row r="590" spans="2:21" ht="21.95" customHeight="1">
      <c r="B590" s="128"/>
      <c r="C590" s="10"/>
      <c r="D590" s="10"/>
      <c r="E590" s="129"/>
      <c r="F590" s="10"/>
      <c r="G590" s="10"/>
      <c r="H590" s="10"/>
      <c r="I590" s="10"/>
      <c r="J590" s="10"/>
      <c r="K590" s="129"/>
      <c r="L590" s="130"/>
      <c r="M590" s="144"/>
      <c r="N590" s="145"/>
      <c r="O590" s="144"/>
      <c r="P590" s="145"/>
      <c r="Q590" s="144"/>
      <c r="R590" s="145"/>
      <c r="S590" s="132"/>
      <c r="T590" s="133"/>
      <c r="U590" s="121"/>
    </row>
    <row r="591" spans="2:21" ht="21.95" customHeight="1">
      <c r="B591" s="134"/>
      <c r="C591" s="135"/>
      <c r="D591" s="136"/>
      <c r="E591" s="137"/>
      <c r="F591" s="135"/>
      <c r="G591" s="136"/>
      <c r="H591" s="136"/>
      <c r="I591" s="136"/>
      <c r="J591" s="136"/>
      <c r="K591" s="138"/>
      <c r="L591" s="138"/>
      <c r="M591" s="139"/>
      <c r="N591" s="140"/>
      <c r="O591" s="139"/>
      <c r="P591" s="140"/>
      <c r="Q591" s="141"/>
      <c r="R591" s="140"/>
      <c r="S591" s="142"/>
      <c r="T591" s="143"/>
      <c r="U591" s="121"/>
    </row>
    <row r="592" spans="2:21" ht="21.95" customHeight="1">
      <c r="B592" s="128"/>
      <c r="C592" s="10"/>
      <c r="D592" s="10"/>
      <c r="E592" s="129"/>
      <c r="F592" s="10"/>
      <c r="G592" s="10"/>
      <c r="H592" s="10"/>
      <c r="I592" s="10"/>
      <c r="J592" s="10"/>
      <c r="K592" s="129"/>
      <c r="L592" s="130"/>
      <c r="M592" s="144"/>
      <c r="N592" s="145"/>
      <c r="O592" s="144"/>
      <c r="P592" s="145"/>
      <c r="Q592" s="144"/>
      <c r="R592" s="145"/>
      <c r="S592" s="132"/>
      <c r="T592" s="133"/>
      <c r="U592" s="121"/>
    </row>
    <row r="593" spans="2:21" ht="21.95" customHeight="1">
      <c r="B593" s="134"/>
      <c r="C593" s="135"/>
      <c r="D593" s="136"/>
      <c r="E593" s="137"/>
      <c r="F593" s="135"/>
      <c r="G593" s="136"/>
      <c r="H593" s="136"/>
      <c r="I593" s="136"/>
      <c r="J593" s="136"/>
      <c r="K593" s="138"/>
      <c r="L593" s="138"/>
      <c r="M593" s="139"/>
      <c r="N593" s="140"/>
      <c r="O593" s="139"/>
      <c r="P593" s="140"/>
      <c r="Q593" s="141"/>
      <c r="R593" s="140"/>
      <c r="S593" s="142"/>
      <c r="T593" s="143"/>
      <c r="U593" s="121"/>
    </row>
    <row r="594" spans="2:21" ht="21.95" customHeight="1">
      <c r="B594" s="128"/>
      <c r="C594" s="10"/>
      <c r="D594" s="10"/>
      <c r="E594" s="129"/>
      <c r="F594" s="10"/>
      <c r="G594" s="10"/>
      <c r="H594" s="10"/>
      <c r="I594" s="10"/>
      <c r="J594" s="10"/>
      <c r="K594" s="129"/>
      <c r="L594" s="130"/>
      <c r="M594" s="144"/>
      <c r="N594" s="145"/>
      <c r="O594" s="144"/>
      <c r="P594" s="145"/>
      <c r="Q594" s="144"/>
      <c r="R594" s="145"/>
      <c r="S594" s="146"/>
      <c r="T594" s="133"/>
      <c r="U594" s="121"/>
    </row>
    <row r="595" spans="2:21" ht="21.95" customHeight="1">
      <c r="B595" s="134"/>
      <c r="C595" s="135"/>
      <c r="D595" s="136"/>
      <c r="E595" s="137"/>
      <c r="F595" s="135"/>
      <c r="G595" s="136"/>
      <c r="H595" s="136"/>
      <c r="I595" s="136"/>
      <c r="J595" s="136"/>
      <c r="K595" s="138"/>
      <c r="L595" s="138"/>
      <c r="M595" s="139"/>
      <c r="N595" s="140"/>
      <c r="O595" s="139"/>
      <c r="P595" s="140"/>
      <c r="Q595" s="141"/>
      <c r="R595" s="140"/>
      <c r="S595" s="142"/>
      <c r="T595" s="143"/>
      <c r="U595" s="121"/>
    </row>
    <row r="596" spans="2:21" ht="21.95" customHeight="1">
      <c r="B596" s="128"/>
      <c r="C596" s="10"/>
      <c r="D596" s="10"/>
      <c r="E596" s="129"/>
      <c r="F596" s="10"/>
      <c r="G596" s="10"/>
      <c r="H596" s="10"/>
      <c r="I596" s="10"/>
      <c r="J596" s="10"/>
      <c r="K596" s="129"/>
      <c r="L596" s="130"/>
      <c r="M596" s="144"/>
      <c r="N596" s="145"/>
      <c r="O596" s="144"/>
      <c r="P596" s="145"/>
      <c r="Q596" s="144"/>
      <c r="R596" s="145"/>
      <c r="S596" s="146"/>
      <c r="T596" s="133"/>
      <c r="U596" s="121"/>
    </row>
    <row r="597" spans="2:21" ht="21.95" customHeight="1">
      <c r="B597" s="134"/>
      <c r="C597" s="135"/>
      <c r="D597" s="136"/>
      <c r="E597" s="137"/>
      <c r="F597" s="135"/>
      <c r="G597" s="136"/>
      <c r="H597" s="136"/>
      <c r="I597" s="136"/>
      <c r="J597" s="136"/>
      <c r="K597" s="138"/>
      <c r="L597" s="138"/>
      <c r="M597" s="139"/>
      <c r="N597" s="140"/>
      <c r="O597" s="139"/>
      <c r="P597" s="140"/>
      <c r="Q597" s="141"/>
      <c r="R597" s="140"/>
      <c r="S597" s="142"/>
      <c r="T597" s="143"/>
      <c r="U597" s="121"/>
    </row>
    <row r="598" spans="2:21" ht="21.95" customHeight="1">
      <c r="B598" s="128"/>
      <c r="C598" s="10"/>
      <c r="D598" s="10"/>
      <c r="E598" s="129"/>
      <c r="F598" s="10"/>
      <c r="G598" s="10"/>
      <c r="H598" s="10"/>
      <c r="I598" s="10"/>
      <c r="J598" s="10"/>
      <c r="K598" s="129"/>
      <c r="L598" s="130"/>
      <c r="M598" s="144"/>
      <c r="N598" s="145"/>
      <c r="O598" s="144"/>
      <c r="P598" s="145"/>
      <c r="Q598" s="144"/>
      <c r="R598" s="145"/>
      <c r="S598" s="147"/>
      <c r="T598" s="133"/>
      <c r="U598" s="121"/>
    </row>
    <row r="599" spans="2:21" ht="21.95" customHeight="1">
      <c r="B599" s="134"/>
      <c r="C599" s="135"/>
      <c r="D599" s="136"/>
      <c r="E599" s="137"/>
      <c r="F599" s="135"/>
      <c r="G599" s="136"/>
      <c r="H599" s="136"/>
      <c r="I599" s="136"/>
      <c r="J599" s="136"/>
      <c r="K599" s="138"/>
      <c r="L599" s="138"/>
      <c r="M599" s="139"/>
      <c r="N599" s="140"/>
      <c r="O599" s="139"/>
      <c r="P599" s="140"/>
      <c r="Q599" s="141"/>
      <c r="R599" s="140"/>
      <c r="S599" s="142"/>
      <c r="T599" s="143"/>
      <c r="U599" s="121"/>
    </row>
    <row r="600" spans="2:21" ht="21.95" customHeight="1">
      <c r="B600" s="128"/>
      <c r="C600" s="10"/>
      <c r="D600" s="10"/>
      <c r="E600" s="129"/>
      <c r="F600" s="10"/>
      <c r="G600" s="10"/>
      <c r="H600" s="10"/>
      <c r="I600" s="10"/>
      <c r="J600" s="10"/>
      <c r="K600" s="129"/>
      <c r="L600" s="130"/>
      <c r="M600" s="144"/>
      <c r="N600" s="145"/>
      <c r="O600" s="144"/>
      <c r="P600" s="145"/>
      <c r="Q600" s="144"/>
      <c r="R600" s="145"/>
      <c r="S600" s="146"/>
      <c r="T600" s="133"/>
      <c r="U600" s="121"/>
    </row>
    <row r="601" spans="2:21" ht="21.75" customHeight="1">
      <c r="B601" s="134"/>
      <c r="C601" s="135"/>
      <c r="D601" s="136"/>
      <c r="E601" s="137"/>
      <c r="F601" s="135"/>
      <c r="G601" s="136"/>
      <c r="H601" s="136"/>
      <c r="I601" s="136"/>
      <c r="J601" s="136"/>
      <c r="K601" s="138"/>
      <c r="L601" s="138"/>
      <c r="M601" s="139"/>
      <c r="N601" s="140"/>
      <c r="O601" s="139"/>
      <c r="P601" s="140"/>
      <c r="Q601" s="141"/>
      <c r="R601" s="140"/>
      <c r="S601" s="142"/>
      <c r="T601" s="143"/>
      <c r="U601" s="121"/>
    </row>
    <row r="602" spans="2:21" ht="23.25" customHeight="1">
      <c r="B602" s="128"/>
      <c r="C602" s="10"/>
      <c r="D602" s="10"/>
      <c r="E602" s="129"/>
      <c r="F602" s="10"/>
      <c r="G602" s="10"/>
      <c r="H602" s="10"/>
      <c r="I602" s="10"/>
      <c r="J602" s="10"/>
      <c r="K602" s="129"/>
      <c r="L602" s="130"/>
      <c r="M602" s="144"/>
      <c r="N602" s="145"/>
      <c r="O602" s="144"/>
      <c r="P602" s="145"/>
      <c r="Q602" s="144"/>
      <c r="R602" s="145"/>
      <c r="S602" s="147"/>
      <c r="T602" s="133"/>
      <c r="U602" s="121"/>
    </row>
    <row r="603" spans="2:21" ht="21.95" customHeight="1">
      <c r="B603" s="134"/>
      <c r="C603" s="135"/>
      <c r="D603" s="136"/>
      <c r="E603" s="137"/>
      <c r="F603" s="135"/>
      <c r="G603" s="136"/>
      <c r="H603" s="136"/>
      <c r="I603" s="136"/>
      <c r="J603" s="136"/>
      <c r="K603" s="138"/>
      <c r="L603" s="138"/>
      <c r="M603" s="139"/>
      <c r="N603" s="140"/>
      <c r="O603" s="139"/>
      <c r="P603" s="140"/>
      <c r="Q603" s="141"/>
      <c r="R603" s="140"/>
      <c r="S603" s="142"/>
      <c r="T603" s="143"/>
      <c r="U603" s="121"/>
    </row>
    <row r="604" spans="2:21" ht="21.95" customHeight="1">
      <c r="B604" s="128"/>
      <c r="C604" s="10"/>
      <c r="D604" s="10"/>
      <c r="E604" s="129"/>
      <c r="F604" s="10"/>
      <c r="G604" s="10"/>
      <c r="H604" s="10"/>
      <c r="I604" s="10"/>
      <c r="J604" s="10"/>
      <c r="K604" s="129"/>
      <c r="L604" s="130"/>
      <c r="M604" s="145"/>
      <c r="N604" s="145"/>
      <c r="O604" s="145"/>
      <c r="P604" s="145"/>
      <c r="Q604" s="144"/>
      <c r="R604" s="145"/>
      <c r="S604" s="146"/>
      <c r="T604" s="148"/>
      <c r="U604" s="121"/>
    </row>
    <row r="605" spans="2:21" ht="21.95" customHeight="1">
      <c r="B605" s="134"/>
      <c r="C605" s="135"/>
      <c r="D605" s="136"/>
      <c r="E605" s="137"/>
      <c r="F605" s="135"/>
      <c r="G605" s="136"/>
      <c r="H605" s="136"/>
      <c r="I605" s="136"/>
      <c r="J605" s="136"/>
      <c r="K605" s="138"/>
      <c r="L605" s="138"/>
      <c r="M605" s="137"/>
      <c r="N605" s="140"/>
      <c r="O605" s="137"/>
      <c r="P605" s="140"/>
      <c r="Q605" s="149"/>
      <c r="R605" s="140"/>
      <c r="S605" s="142"/>
      <c r="T605" s="150"/>
      <c r="U605" s="121"/>
    </row>
    <row r="606" spans="2:21" ht="21.95" customHeight="1">
      <c r="B606" s="128"/>
      <c r="C606" s="10"/>
      <c r="D606" s="10"/>
      <c r="E606" s="129"/>
      <c r="F606" s="10"/>
      <c r="G606" s="10"/>
      <c r="H606" s="10"/>
      <c r="I606" s="10"/>
      <c r="J606" s="10"/>
      <c r="K606" s="129"/>
      <c r="L606" s="130"/>
      <c r="M606" s="145"/>
      <c r="N606" s="145"/>
      <c r="O606" s="145"/>
      <c r="P606" s="145"/>
      <c r="Q606" s="145"/>
      <c r="R606" s="145"/>
      <c r="S606" s="147"/>
      <c r="T606" s="148"/>
      <c r="U606" s="121"/>
    </row>
    <row r="607" spans="2:21" ht="21.95" customHeight="1">
      <c r="B607" s="134"/>
      <c r="C607" s="135"/>
      <c r="D607" s="136"/>
      <c r="E607" s="137"/>
      <c r="F607" s="135"/>
      <c r="G607" s="136"/>
      <c r="H607" s="136"/>
      <c r="I607" s="136"/>
      <c r="J607" s="136"/>
      <c r="K607" s="138"/>
      <c r="L607" s="138"/>
      <c r="M607" s="137"/>
      <c r="N607" s="140"/>
      <c r="O607" s="137"/>
      <c r="P607" s="140"/>
      <c r="Q607" s="149"/>
      <c r="R607" s="140"/>
      <c r="S607" s="142"/>
      <c r="T607" s="150"/>
      <c r="U607" s="121"/>
    </row>
    <row r="608" spans="2:21" ht="21.95" customHeight="1">
      <c r="B608" s="128"/>
      <c r="C608" s="10"/>
      <c r="D608" s="10"/>
      <c r="E608" s="129"/>
      <c r="F608" s="10"/>
      <c r="G608" s="10"/>
      <c r="H608" s="10"/>
      <c r="I608" s="10"/>
      <c r="J608" s="10"/>
      <c r="K608" s="129"/>
      <c r="L608" s="130"/>
      <c r="M608" s="145"/>
      <c r="N608" s="145"/>
      <c r="O608" s="145"/>
      <c r="P608" s="145"/>
      <c r="Q608" s="145"/>
      <c r="R608" s="145"/>
      <c r="S608" s="147"/>
      <c r="T608" s="148"/>
      <c r="U608" s="121"/>
    </row>
    <row r="609" spans="1:21" ht="21.95" customHeight="1">
      <c r="B609" s="134"/>
      <c r="C609" s="135"/>
      <c r="D609" s="136"/>
      <c r="E609" s="137"/>
      <c r="F609" s="135"/>
      <c r="G609" s="136"/>
      <c r="H609" s="136"/>
      <c r="I609" s="136"/>
      <c r="J609" s="136"/>
      <c r="K609" s="138"/>
      <c r="L609" s="138"/>
      <c r="M609" s="149"/>
      <c r="N609" s="149"/>
      <c r="O609" s="149"/>
      <c r="P609" s="149"/>
      <c r="Q609" s="149"/>
      <c r="R609" s="149"/>
      <c r="S609" s="142"/>
      <c r="T609" s="150"/>
      <c r="U609" s="121"/>
    </row>
    <row r="610" spans="1:21" ht="21.95" customHeight="1">
      <c r="B610" s="128"/>
      <c r="C610" s="10"/>
      <c r="D610" s="10"/>
      <c r="E610" s="129"/>
      <c r="F610" s="10"/>
      <c r="G610" s="10"/>
      <c r="H610" s="10"/>
      <c r="I610" s="10"/>
      <c r="J610" s="10"/>
      <c r="K610" s="129"/>
      <c r="L610" s="130"/>
      <c r="M610" s="145"/>
      <c r="N610" s="145"/>
      <c r="O610" s="145"/>
      <c r="P610" s="145"/>
      <c r="Q610" s="145"/>
      <c r="R610" s="145"/>
      <c r="S610" s="147"/>
      <c r="T610" s="148"/>
      <c r="U610" s="121"/>
    </row>
    <row r="611" spans="1:21" ht="21.95" customHeight="1">
      <c r="B611" s="134"/>
      <c r="C611" s="135"/>
      <c r="D611" s="136"/>
      <c r="E611" s="137"/>
      <c r="F611" s="135"/>
      <c r="G611" s="136"/>
      <c r="H611" s="136"/>
      <c r="I611" s="136"/>
      <c r="J611" s="136"/>
      <c r="K611" s="138"/>
      <c r="L611" s="138"/>
      <c r="M611" s="149"/>
      <c r="N611" s="149"/>
      <c r="O611" s="149"/>
      <c r="P611" s="149"/>
      <c r="Q611" s="149"/>
      <c r="R611" s="149"/>
      <c r="S611" s="142"/>
      <c r="T611" s="150"/>
      <c r="U611" s="121"/>
    </row>
    <row r="612" spans="1:21" ht="21.95" customHeight="1">
      <c r="B612" s="128"/>
      <c r="C612" s="10"/>
      <c r="D612" s="10"/>
      <c r="E612" s="129"/>
      <c r="F612" s="10"/>
      <c r="G612" s="10"/>
      <c r="H612" s="10"/>
      <c r="I612" s="10"/>
      <c r="J612" s="10"/>
      <c r="K612" s="129"/>
      <c r="L612" s="130"/>
      <c r="M612" s="145"/>
      <c r="N612" s="145"/>
      <c r="O612" s="145"/>
      <c r="P612" s="145"/>
      <c r="Q612" s="145"/>
      <c r="R612" s="145"/>
      <c r="S612" s="147"/>
      <c r="T612" s="148"/>
      <c r="U612" s="121"/>
    </row>
    <row r="613" spans="1:21" ht="21.95" customHeight="1" thickBot="1">
      <c r="B613" s="151"/>
      <c r="C613" s="152"/>
      <c r="D613" s="152"/>
      <c r="E613" s="153"/>
      <c r="F613" s="152"/>
      <c r="G613" s="152"/>
      <c r="H613" s="152"/>
      <c r="I613" s="152"/>
      <c r="J613" s="152"/>
      <c r="K613" s="154"/>
      <c r="L613" s="154"/>
      <c r="M613" s="155"/>
      <c r="N613" s="155"/>
      <c r="O613" s="155"/>
      <c r="P613" s="155"/>
      <c r="Q613" s="155"/>
      <c r="R613" s="155"/>
      <c r="S613" s="156"/>
      <c r="T613" s="157"/>
      <c r="U613" s="121"/>
    </row>
    <row r="614" spans="1:21" ht="19.899999999999999" customHeight="1">
      <c r="B614" s="128"/>
      <c r="C614" s="10"/>
      <c r="D614" s="10"/>
      <c r="E614" s="129"/>
      <c r="F614" s="10"/>
      <c r="G614" s="10"/>
      <c r="H614" s="10"/>
      <c r="I614" s="10"/>
      <c r="J614" s="10"/>
      <c r="K614" s="129"/>
      <c r="L614" s="130"/>
      <c r="M614" s="145"/>
      <c r="N614" s="145"/>
      <c r="O614" s="145"/>
      <c r="P614" s="145"/>
      <c r="Q614" s="145"/>
      <c r="R614" s="145"/>
      <c r="S614" s="146"/>
      <c r="T614" s="148"/>
      <c r="U614" s="121"/>
    </row>
    <row r="615" spans="1:21" ht="19.899999999999999" customHeight="1">
      <c r="B615" s="478" t="s">
        <v>3</v>
      </c>
      <c r="C615" s="479"/>
      <c r="D615" s="480"/>
      <c r="E615" s="129"/>
      <c r="F615" s="10"/>
      <c r="G615" s="10"/>
      <c r="H615" s="10"/>
      <c r="I615" s="10"/>
      <c r="J615" s="10"/>
      <c r="K615" s="129"/>
      <c r="L615" s="130"/>
      <c r="M615" s="145"/>
      <c r="N615" s="145">
        <f>SUM(N580:N613)</f>
        <v>339030</v>
      </c>
      <c r="O615" s="145"/>
      <c r="P615" s="145">
        <f>SUM(P580:P613)</f>
        <v>421460</v>
      </c>
      <c r="Q615" s="145"/>
      <c r="R615" s="145">
        <f>SUM(R580:R613)</f>
        <v>338000</v>
      </c>
      <c r="S615" s="145"/>
      <c r="T615" s="158"/>
      <c r="U615" s="121"/>
    </row>
    <row r="616" spans="1:21" ht="19.899999999999999" customHeight="1" thickBot="1">
      <c r="B616" s="151"/>
      <c r="C616" s="152"/>
      <c r="D616" s="152"/>
      <c r="E616" s="153"/>
      <c r="F616" s="152"/>
      <c r="G616" s="152"/>
      <c r="H616" s="152"/>
      <c r="I616" s="152"/>
      <c r="J616" s="152"/>
      <c r="K616" s="153"/>
      <c r="L616" s="154"/>
      <c r="M616" s="155"/>
      <c r="N616" s="155"/>
      <c r="O616" s="155"/>
      <c r="P616" s="155"/>
      <c r="Q616" s="155"/>
      <c r="R616" s="155"/>
      <c r="S616" s="159"/>
      <c r="T616" s="157"/>
      <c r="U616" s="121"/>
    </row>
    <row r="618" spans="1:21">
      <c r="B618" s="28" t="e">
        <f>B574</f>
        <v>#REF!</v>
      </c>
      <c r="T618" s="46" t="s">
        <v>215</v>
      </c>
    </row>
    <row r="619" spans="1:21" ht="42">
      <c r="A619" s="109"/>
      <c r="M619" s="110" t="s">
        <v>17</v>
      </c>
    </row>
    <row r="620" spans="1:21" ht="21.75" thickBot="1">
      <c r="B620" s="111"/>
      <c r="C620" s="112"/>
      <c r="D620" s="112"/>
      <c r="E620" s="112"/>
      <c r="F620" s="112"/>
      <c r="G620" s="112"/>
      <c r="H620" s="112"/>
      <c r="I620" s="112"/>
      <c r="J620" s="112"/>
      <c r="K620" s="112"/>
      <c r="L620" s="113"/>
      <c r="M620" s="112"/>
      <c r="N620" s="112"/>
      <c r="O620" s="112"/>
      <c r="P620" s="112"/>
      <c r="Q620" s="112"/>
      <c r="R620" s="112"/>
      <c r="S620" s="114"/>
      <c r="T620" s="115"/>
    </row>
    <row r="621" spans="1:21" ht="19.899999999999999" customHeight="1">
      <c r="B621" s="116"/>
      <c r="C621" s="117"/>
      <c r="D621" s="117"/>
      <c r="E621" s="118"/>
      <c r="F621" s="117"/>
      <c r="G621" s="117"/>
      <c r="H621" s="117"/>
      <c r="I621" s="117"/>
      <c r="J621" s="117"/>
      <c r="K621" s="118"/>
      <c r="L621" s="119"/>
      <c r="M621" s="481" t="s">
        <v>18</v>
      </c>
      <c r="N621" s="482"/>
      <c r="O621" s="481" t="s">
        <v>18</v>
      </c>
      <c r="P621" s="482"/>
      <c r="Q621" s="481" t="s">
        <v>18</v>
      </c>
      <c r="R621" s="482"/>
      <c r="S621" s="119" t="s">
        <v>19</v>
      </c>
      <c r="T621" s="120"/>
      <c r="U621" s="121"/>
    </row>
    <row r="622" spans="1:21" ht="19.899999999999999" customHeight="1">
      <c r="B622" s="483" t="s">
        <v>20</v>
      </c>
      <c r="C622" s="484"/>
      <c r="D622" s="485"/>
      <c r="E622" s="486" t="s">
        <v>21</v>
      </c>
      <c r="F622" s="484"/>
      <c r="G622" s="484"/>
      <c r="H622" s="484"/>
      <c r="I622" s="484"/>
      <c r="J622" s="485"/>
      <c r="K622" s="122" t="s">
        <v>22</v>
      </c>
      <c r="L622" s="122" t="s">
        <v>5</v>
      </c>
      <c r="M622" s="487" t="s">
        <v>524</v>
      </c>
      <c r="N622" s="488"/>
      <c r="O622" s="487" t="s">
        <v>523</v>
      </c>
      <c r="P622" s="488"/>
      <c r="Q622" s="487" t="s">
        <v>514</v>
      </c>
      <c r="R622" s="488"/>
      <c r="S622" s="122" t="s">
        <v>23</v>
      </c>
      <c r="T622" s="123" t="s">
        <v>24</v>
      </c>
      <c r="U622" s="121"/>
    </row>
    <row r="623" spans="1:21" ht="19.899999999999999" customHeight="1" thickBot="1">
      <c r="B623" s="124"/>
      <c r="C623" s="114"/>
      <c r="D623" s="114"/>
      <c r="E623" s="125"/>
      <c r="F623" s="114"/>
      <c r="G623" s="114"/>
      <c r="H623" s="114"/>
      <c r="I623" s="114"/>
      <c r="J623" s="114"/>
      <c r="K623" s="125"/>
      <c r="L623" s="126"/>
      <c r="M623" s="126" t="s">
        <v>25</v>
      </c>
      <c r="N623" s="126" t="s">
        <v>26</v>
      </c>
      <c r="O623" s="126" t="s">
        <v>25</v>
      </c>
      <c r="P623" s="126" t="s">
        <v>26</v>
      </c>
      <c r="Q623" s="126" t="s">
        <v>25</v>
      </c>
      <c r="R623" s="126" t="s">
        <v>26</v>
      </c>
      <c r="S623" s="126"/>
      <c r="T623" s="127"/>
      <c r="U623" s="121"/>
    </row>
    <row r="624" spans="1:21" ht="21.95" customHeight="1">
      <c r="B624" s="128"/>
      <c r="C624" s="10"/>
      <c r="D624" s="10"/>
      <c r="E624" s="129"/>
      <c r="F624" s="10"/>
      <c r="G624" s="10"/>
      <c r="H624" s="10"/>
      <c r="I624" s="10"/>
      <c r="J624" s="10"/>
      <c r="K624" s="129"/>
      <c r="L624" s="130"/>
      <c r="M624" s="131"/>
      <c r="N624" s="129"/>
      <c r="O624" s="131"/>
      <c r="P624" s="129"/>
      <c r="Q624" s="131"/>
      <c r="R624" s="129"/>
      <c r="S624" s="132"/>
      <c r="T624" s="133"/>
      <c r="U624" s="121"/>
    </row>
    <row r="625" spans="2:21" ht="21.95" customHeight="1">
      <c r="B625" s="134"/>
      <c r="C625" s="135" t="s">
        <v>222</v>
      </c>
      <c r="D625" s="136"/>
      <c r="E625" s="137"/>
      <c r="F625" s="135" t="s">
        <v>227</v>
      </c>
      <c r="G625" s="136"/>
      <c r="H625" s="136"/>
      <c r="I625" s="136"/>
      <c r="J625" s="136"/>
      <c r="K625" s="138">
        <v>3</v>
      </c>
      <c r="L625" s="138" t="s">
        <v>124</v>
      </c>
      <c r="M625" s="141">
        <v>230000</v>
      </c>
      <c r="N625" s="140">
        <f>SUM(K625*M625)</f>
        <v>690000</v>
      </c>
      <c r="O625" s="141">
        <v>240000</v>
      </c>
      <c r="P625" s="140">
        <f>SUM(K625*O625)</f>
        <v>720000</v>
      </c>
      <c r="Q625" s="141">
        <v>204000</v>
      </c>
      <c r="R625" s="177">
        <f>SUM(K625*Q625)</f>
        <v>612000</v>
      </c>
      <c r="S625" s="142">
        <f>Q625</f>
        <v>204000</v>
      </c>
      <c r="T625" s="143" t="str">
        <f>Q622</f>
        <v>(有)ニット－産業</v>
      </c>
      <c r="U625" s="121"/>
    </row>
    <row r="626" spans="2:21" ht="21.95" customHeight="1">
      <c r="B626" s="128"/>
      <c r="C626" s="10"/>
      <c r="D626" s="10"/>
      <c r="E626" s="129"/>
      <c r="F626" s="10"/>
      <c r="G626" s="10"/>
      <c r="H626" s="10"/>
      <c r="I626" s="10"/>
      <c r="J626" s="10"/>
      <c r="K626" s="129"/>
      <c r="L626" s="130"/>
      <c r="M626" s="131"/>
      <c r="N626" s="129"/>
      <c r="O626" s="131"/>
      <c r="P626" s="129"/>
      <c r="Q626" s="131"/>
      <c r="R626" s="129"/>
      <c r="S626" s="132"/>
      <c r="T626" s="133"/>
      <c r="U626" s="121"/>
    </row>
    <row r="627" spans="2:21" ht="21.95" customHeight="1">
      <c r="B627" s="134"/>
      <c r="C627" s="135" t="s">
        <v>223</v>
      </c>
      <c r="D627" s="136"/>
      <c r="E627" s="137"/>
      <c r="F627" s="135" t="s">
        <v>228</v>
      </c>
      <c r="G627" s="136"/>
      <c r="H627" s="136"/>
      <c r="I627" s="136"/>
      <c r="J627" s="136"/>
      <c r="K627" s="138">
        <v>7</v>
      </c>
      <c r="L627" s="138" t="s">
        <v>124</v>
      </c>
      <c r="M627" s="141">
        <v>40000</v>
      </c>
      <c r="N627" s="140">
        <f>SUM(K627*M627)</f>
        <v>280000</v>
      </c>
      <c r="O627" s="141">
        <v>45000</v>
      </c>
      <c r="P627" s="140">
        <f>SUM(K627*O627)</f>
        <v>315000</v>
      </c>
      <c r="Q627" s="141">
        <v>34000</v>
      </c>
      <c r="R627" s="177">
        <f>SUM(K627*Q627)</f>
        <v>238000</v>
      </c>
      <c r="S627" s="142">
        <f>Q627</f>
        <v>34000</v>
      </c>
      <c r="T627" s="143" t="str">
        <f>T625</f>
        <v>(有)ニット－産業</v>
      </c>
      <c r="U627" s="121"/>
    </row>
    <row r="628" spans="2:21" ht="21.95" customHeight="1">
      <c r="B628" s="128"/>
      <c r="C628" s="10"/>
      <c r="D628" s="10"/>
      <c r="E628" s="129"/>
      <c r="F628" s="10"/>
      <c r="G628" s="10"/>
      <c r="H628" s="10"/>
      <c r="I628" s="10"/>
      <c r="J628" s="10"/>
      <c r="K628" s="129"/>
      <c r="L628" s="130"/>
      <c r="M628" s="131"/>
      <c r="N628" s="129"/>
      <c r="O628" s="131"/>
      <c r="P628" s="129"/>
      <c r="Q628" s="131"/>
      <c r="R628" s="129"/>
      <c r="S628" s="132"/>
      <c r="T628" s="133"/>
      <c r="U628" s="121"/>
    </row>
    <row r="629" spans="2:21" ht="21.95" customHeight="1">
      <c r="B629" s="134"/>
      <c r="C629" s="135" t="s">
        <v>224</v>
      </c>
      <c r="D629" s="136"/>
      <c r="E629" s="137"/>
      <c r="F629" s="135" t="s">
        <v>229</v>
      </c>
      <c r="G629" s="136"/>
      <c r="H629" s="136"/>
      <c r="I629" s="136"/>
      <c r="J629" s="136"/>
      <c r="K629" s="138">
        <v>2</v>
      </c>
      <c r="L629" s="138" t="s">
        <v>124</v>
      </c>
      <c r="M629" s="141">
        <v>124000</v>
      </c>
      <c r="N629" s="140">
        <f>SUM(K629*M629)</f>
        <v>248000</v>
      </c>
      <c r="O629" s="141">
        <v>130000</v>
      </c>
      <c r="P629" s="140">
        <f>SUM(K629*O629)</f>
        <v>260000</v>
      </c>
      <c r="Q629" s="141">
        <v>110000</v>
      </c>
      <c r="R629" s="177">
        <f>SUM(K629*Q629)</f>
        <v>220000</v>
      </c>
      <c r="S629" s="142">
        <f>Q629</f>
        <v>110000</v>
      </c>
      <c r="T629" s="143" t="str">
        <f>T627</f>
        <v>(有)ニット－産業</v>
      </c>
      <c r="U629" s="121"/>
    </row>
    <row r="630" spans="2:21" ht="21.95" customHeight="1">
      <c r="B630" s="128"/>
      <c r="C630" s="10"/>
      <c r="D630" s="10"/>
      <c r="E630" s="129"/>
      <c r="F630" s="10"/>
      <c r="G630" s="10"/>
      <c r="H630" s="10"/>
      <c r="I630" s="10"/>
      <c r="J630" s="10"/>
      <c r="K630" s="129"/>
      <c r="L630" s="130"/>
      <c r="M630" s="131"/>
      <c r="N630" s="129"/>
      <c r="O630" s="131"/>
      <c r="P630" s="129"/>
      <c r="Q630" s="131"/>
      <c r="R630" s="129"/>
      <c r="S630" s="132"/>
      <c r="T630" s="133"/>
      <c r="U630" s="121"/>
    </row>
    <row r="631" spans="2:21" ht="21.95" customHeight="1">
      <c r="B631" s="134"/>
      <c r="C631" s="135" t="s">
        <v>225</v>
      </c>
      <c r="D631" s="136"/>
      <c r="E631" s="137"/>
      <c r="F631" s="135" t="s">
        <v>230</v>
      </c>
      <c r="G631" s="136"/>
      <c r="H631" s="136"/>
      <c r="I631" s="136"/>
      <c r="J631" s="136"/>
      <c r="K631" s="138">
        <v>1</v>
      </c>
      <c r="L631" s="138" t="s">
        <v>124</v>
      </c>
      <c r="M631" s="141">
        <v>100000</v>
      </c>
      <c r="N631" s="140">
        <f>SUM(K631*M631)</f>
        <v>100000</v>
      </c>
      <c r="O631" s="141">
        <v>100000</v>
      </c>
      <c r="P631" s="140">
        <f>SUM(K631*O631)</f>
        <v>100000</v>
      </c>
      <c r="Q631" s="141">
        <v>85000</v>
      </c>
      <c r="R631" s="177">
        <f>SUM(K631*Q631)</f>
        <v>85000</v>
      </c>
      <c r="S631" s="142">
        <f>Q631</f>
        <v>85000</v>
      </c>
      <c r="T631" s="143" t="str">
        <f>T629</f>
        <v>(有)ニット－産業</v>
      </c>
      <c r="U631" s="121"/>
    </row>
    <row r="632" spans="2:21" ht="21.95" customHeight="1">
      <c r="B632" s="128"/>
      <c r="C632" s="10"/>
      <c r="D632" s="10"/>
      <c r="E632" s="129"/>
      <c r="F632" s="10" t="s">
        <v>227</v>
      </c>
      <c r="G632" s="10"/>
      <c r="H632" s="10"/>
      <c r="I632" s="10"/>
      <c r="J632" s="10"/>
      <c r="K632" s="129"/>
      <c r="L632" s="130"/>
      <c r="M632" s="131"/>
      <c r="N632" s="129"/>
      <c r="O632" s="131"/>
      <c r="P632" s="129"/>
      <c r="Q632" s="131"/>
      <c r="R632" s="129"/>
      <c r="S632" s="132"/>
      <c r="T632" s="133"/>
      <c r="U632" s="121"/>
    </row>
    <row r="633" spans="2:21" ht="21.95" customHeight="1">
      <c r="B633" s="134"/>
      <c r="C633" s="135" t="s">
        <v>226</v>
      </c>
      <c r="D633" s="136"/>
      <c r="E633" s="137"/>
      <c r="F633" s="135" t="s">
        <v>231</v>
      </c>
      <c r="G633" s="136"/>
      <c r="H633" s="136"/>
      <c r="I633" s="136"/>
      <c r="J633" s="136"/>
      <c r="K633" s="138">
        <v>1</v>
      </c>
      <c r="L633" s="138" t="s">
        <v>124</v>
      </c>
      <c r="M633" s="141">
        <f>SUM(152000+124000+190000)</f>
        <v>466000</v>
      </c>
      <c r="N633" s="140">
        <f>SUM(K633*M633)</f>
        <v>466000</v>
      </c>
      <c r="O633" s="141">
        <f>SUM(160000+130000+200000)</f>
        <v>490000</v>
      </c>
      <c r="P633" s="140">
        <f>SUM(K633*O633)</f>
        <v>490000</v>
      </c>
      <c r="Q633" s="141">
        <f>SUM(135000+110000+170000)</f>
        <v>415000</v>
      </c>
      <c r="R633" s="177">
        <f>SUM(K633*Q633)</f>
        <v>415000</v>
      </c>
      <c r="S633" s="142">
        <f>Q633</f>
        <v>415000</v>
      </c>
      <c r="T633" s="143" t="str">
        <f>T631</f>
        <v>(有)ニット－産業</v>
      </c>
      <c r="U633" s="121"/>
    </row>
    <row r="634" spans="2:21" ht="21.95" customHeight="1">
      <c r="B634" s="128"/>
      <c r="C634" s="10"/>
      <c r="D634" s="10"/>
      <c r="E634" s="129"/>
      <c r="F634" s="10"/>
      <c r="G634" s="10"/>
      <c r="H634" s="10"/>
      <c r="I634" s="10"/>
      <c r="J634" s="10"/>
      <c r="K634" s="129"/>
      <c r="L634" s="130"/>
      <c r="M634" s="131"/>
      <c r="N634" s="129"/>
      <c r="O634" s="131"/>
      <c r="P634" s="129"/>
      <c r="Q634" s="131"/>
      <c r="R634" s="129"/>
      <c r="S634" s="132"/>
      <c r="T634" s="133"/>
      <c r="U634" s="121"/>
    </row>
    <row r="635" spans="2:21" ht="21.95" customHeight="1">
      <c r="B635" s="134"/>
      <c r="C635" s="135" t="s">
        <v>216</v>
      </c>
      <c r="D635" s="136"/>
      <c r="E635" s="137"/>
      <c r="F635" s="135"/>
      <c r="G635" s="136"/>
      <c r="H635" s="136"/>
      <c r="I635" s="136"/>
      <c r="J635" s="136"/>
      <c r="K635" s="138">
        <v>1</v>
      </c>
      <c r="L635" s="138" t="s">
        <v>43</v>
      </c>
      <c r="M635" s="141">
        <v>90000</v>
      </c>
      <c r="N635" s="140">
        <f>SUM(K635*M635)</f>
        <v>90000</v>
      </c>
      <c r="O635" s="141">
        <v>100000</v>
      </c>
      <c r="P635" s="140">
        <f>SUM(K635*O635)</f>
        <v>100000</v>
      </c>
      <c r="Q635" s="141">
        <v>80000</v>
      </c>
      <c r="R635" s="177">
        <f>SUM(K635*Q635)</f>
        <v>80000</v>
      </c>
      <c r="S635" s="142">
        <f>Q635</f>
        <v>80000</v>
      </c>
      <c r="T635" s="143" t="str">
        <f>T633</f>
        <v>(有)ニット－産業</v>
      </c>
      <c r="U635" s="121"/>
    </row>
    <row r="636" spans="2:21" ht="21.95" customHeight="1">
      <c r="B636" s="128"/>
      <c r="C636" s="10"/>
      <c r="D636" s="10"/>
      <c r="E636" s="129"/>
      <c r="F636" s="10"/>
      <c r="G636" s="10"/>
      <c r="H636" s="10"/>
      <c r="I636" s="10"/>
      <c r="J636" s="10"/>
      <c r="K636" s="129"/>
      <c r="L636" s="130"/>
      <c r="M636" s="131"/>
      <c r="N636" s="129"/>
      <c r="O636" s="131"/>
      <c r="P636" s="129"/>
      <c r="Q636" s="131"/>
      <c r="R636" s="129"/>
      <c r="S636" s="132"/>
      <c r="T636" s="133"/>
      <c r="U636" s="121"/>
    </row>
    <row r="637" spans="2:21" ht="21.95" customHeight="1">
      <c r="B637" s="134"/>
      <c r="C637" s="135" t="s">
        <v>217</v>
      </c>
      <c r="D637" s="136"/>
      <c r="E637" s="137"/>
      <c r="F637" s="135"/>
      <c r="G637" s="136"/>
      <c r="H637" s="136"/>
      <c r="I637" s="136"/>
      <c r="J637" s="136"/>
      <c r="K637" s="138">
        <v>1</v>
      </c>
      <c r="L637" s="138" t="s">
        <v>43</v>
      </c>
      <c r="M637" s="141">
        <v>270000</v>
      </c>
      <c r="N637" s="140">
        <f>SUM(K637*M637)</f>
        <v>270000</v>
      </c>
      <c r="O637" s="141">
        <v>300000</v>
      </c>
      <c r="P637" s="140">
        <f>SUM(K637*O637)</f>
        <v>300000</v>
      </c>
      <c r="Q637" s="141">
        <v>250000</v>
      </c>
      <c r="R637" s="177">
        <f>SUM(K637*Q637)</f>
        <v>250000</v>
      </c>
      <c r="S637" s="142">
        <f>Q637</f>
        <v>250000</v>
      </c>
      <c r="T637" s="143" t="str">
        <f>T635</f>
        <v>(有)ニット－産業</v>
      </c>
      <c r="U637" s="121"/>
    </row>
    <row r="638" spans="2:21" ht="21.95" customHeight="1">
      <c r="B638" s="128"/>
      <c r="C638" s="10"/>
      <c r="D638" s="10"/>
      <c r="E638" s="129"/>
      <c r="F638" s="10"/>
      <c r="G638" s="10"/>
      <c r="H638" s="10"/>
      <c r="I638" s="10"/>
      <c r="J638" s="10"/>
      <c r="K638" s="129"/>
      <c r="L638" s="130"/>
      <c r="M638" s="144"/>
      <c r="N638" s="145"/>
      <c r="O638" s="144"/>
      <c r="P638" s="145"/>
      <c r="Q638" s="144"/>
      <c r="R638" s="145"/>
      <c r="S638" s="146"/>
      <c r="T638" s="133"/>
      <c r="U638" s="121"/>
    </row>
    <row r="639" spans="2:21" ht="21.95" customHeight="1">
      <c r="B639" s="134"/>
      <c r="C639" s="135"/>
      <c r="D639" s="136"/>
      <c r="E639" s="137"/>
      <c r="F639" s="135"/>
      <c r="G639" s="136"/>
      <c r="H639" s="136"/>
      <c r="I639" s="136"/>
      <c r="J639" s="136"/>
      <c r="K639" s="138"/>
      <c r="L639" s="138"/>
      <c r="M639" s="139"/>
      <c r="N639" s="140"/>
      <c r="O639" s="139"/>
      <c r="P639" s="140"/>
      <c r="Q639" s="141"/>
      <c r="R639" s="140"/>
      <c r="S639" s="142"/>
      <c r="T639" s="143"/>
      <c r="U639" s="121"/>
    </row>
    <row r="640" spans="2:21" ht="21.95" customHeight="1">
      <c r="B640" s="128"/>
      <c r="C640" s="10"/>
      <c r="D640" s="10"/>
      <c r="E640" s="129"/>
      <c r="F640" s="10"/>
      <c r="G640" s="10"/>
      <c r="H640" s="10"/>
      <c r="I640" s="10"/>
      <c r="J640" s="10"/>
      <c r="K640" s="129"/>
      <c r="L640" s="130"/>
      <c r="M640" s="144"/>
      <c r="N640" s="145"/>
      <c r="O640" s="144"/>
      <c r="P640" s="145"/>
      <c r="Q640" s="144"/>
      <c r="R640" s="145"/>
      <c r="S640" s="146"/>
      <c r="T640" s="133"/>
      <c r="U640" s="121"/>
    </row>
    <row r="641" spans="2:21" ht="21.95" customHeight="1">
      <c r="B641" s="134"/>
      <c r="C641" s="135"/>
      <c r="D641" s="136"/>
      <c r="E641" s="137"/>
      <c r="F641" s="135"/>
      <c r="G641" s="136"/>
      <c r="H641" s="136"/>
      <c r="I641" s="136"/>
      <c r="J641" s="136"/>
      <c r="K641" s="138"/>
      <c r="L641" s="138"/>
      <c r="M641" s="139"/>
      <c r="N641" s="140"/>
      <c r="O641" s="139"/>
      <c r="P641" s="140"/>
      <c r="Q641" s="141"/>
      <c r="R641" s="140"/>
      <c r="S641" s="142"/>
      <c r="T641" s="143"/>
      <c r="U641" s="121"/>
    </row>
    <row r="642" spans="2:21" ht="21.95" customHeight="1">
      <c r="B642" s="128"/>
      <c r="C642" s="10"/>
      <c r="D642" s="10"/>
      <c r="E642" s="129"/>
      <c r="F642" s="10"/>
      <c r="G642" s="10"/>
      <c r="H642" s="10"/>
      <c r="I642" s="10"/>
      <c r="J642" s="10"/>
      <c r="K642" s="129"/>
      <c r="L642" s="130"/>
      <c r="M642" s="144"/>
      <c r="N642" s="145"/>
      <c r="O642" s="144"/>
      <c r="P642" s="145"/>
      <c r="Q642" s="144"/>
      <c r="R642" s="145"/>
      <c r="S642" s="147"/>
      <c r="T642" s="133"/>
      <c r="U642" s="121"/>
    </row>
    <row r="643" spans="2:21" ht="21.95" customHeight="1">
      <c r="B643" s="134"/>
      <c r="C643" s="135"/>
      <c r="D643" s="136"/>
      <c r="E643" s="137"/>
      <c r="F643" s="135"/>
      <c r="G643" s="136"/>
      <c r="H643" s="136"/>
      <c r="I643" s="136"/>
      <c r="J643" s="136"/>
      <c r="K643" s="138"/>
      <c r="L643" s="138"/>
      <c r="M643" s="139"/>
      <c r="N643" s="140"/>
      <c r="O643" s="139"/>
      <c r="P643" s="140"/>
      <c r="Q643" s="141"/>
      <c r="R643" s="140"/>
      <c r="S643" s="142"/>
      <c r="T643" s="143"/>
      <c r="U643" s="121"/>
    </row>
    <row r="644" spans="2:21" ht="21.95" customHeight="1">
      <c r="B644" s="128"/>
      <c r="C644" s="10"/>
      <c r="D644" s="10"/>
      <c r="E644" s="129"/>
      <c r="F644" s="10"/>
      <c r="G644" s="10"/>
      <c r="H644" s="10"/>
      <c r="I644" s="10"/>
      <c r="J644" s="10"/>
      <c r="K644" s="129"/>
      <c r="L644" s="130"/>
      <c r="M644" s="144"/>
      <c r="N644" s="145"/>
      <c r="O644" s="144"/>
      <c r="P644" s="145"/>
      <c r="Q644" s="144"/>
      <c r="R644" s="145"/>
      <c r="S644" s="146"/>
      <c r="T644" s="133"/>
      <c r="U644" s="121"/>
    </row>
    <row r="645" spans="2:21" ht="21.75" customHeight="1">
      <c r="B645" s="134"/>
      <c r="C645" s="135"/>
      <c r="D645" s="136"/>
      <c r="E645" s="137"/>
      <c r="F645" s="135"/>
      <c r="G645" s="136"/>
      <c r="H645" s="136"/>
      <c r="I645" s="136"/>
      <c r="J645" s="136"/>
      <c r="K645" s="138"/>
      <c r="L645" s="138"/>
      <c r="M645" s="139"/>
      <c r="N645" s="140"/>
      <c r="O645" s="139"/>
      <c r="P645" s="140"/>
      <c r="Q645" s="141"/>
      <c r="R645" s="140"/>
      <c r="S645" s="142"/>
      <c r="T645" s="143"/>
      <c r="U645" s="121"/>
    </row>
    <row r="646" spans="2:21" ht="23.25" customHeight="1">
      <c r="B646" s="128"/>
      <c r="C646" s="10"/>
      <c r="D646" s="10"/>
      <c r="E646" s="129"/>
      <c r="F646" s="10"/>
      <c r="G646" s="10"/>
      <c r="H646" s="10"/>
      <c r="I646" s="10"/>
      <c r="J646" s="10"/>
      <c r="K646" s="129"/>
      <c r="L646" s="130"/>
      <c r="M646" s="144"/>
      <c r="N646" s="145"/>
      <c r="O646" s="144"/>
      <c r="P646" s="145"/>
      <c r="Q646" s="144"/>
      <c r="R646" s="145"/>
      <c r="S646" s="147"/>
      <c r="T646" s="133"/>
      <c r="U646" s="121"/>
    </row>
    <row r="647" spans="2:21" ht="21.95" customHeight="1">
      <c r="B647" s="134"/>
      <c r="C647" s="135"/>
      <c r="D647" s="136"/>
      <c r="E647" s="137"/>
      <c r="F647" s="135"/>
      <c r="G647" s="136"/>
      <c r="H647" s="136"/>
      <c r="I647" s="136"/>
      <c r="J647" s="136"/>
      <c r="K647" s="138"/>
      <c r="L647" s="138"/>
      <c r="M647" s="139"/>
      <c r="N647" s="140"/>
      <c r="O647" s="139"/>
      <c r="P647" s="140"/>
      <c r="Q647" s="141"/>
      <c r="R647" s="140"/>
      <c r="S647" s="142"/>
      <c r="T647" s="143"/>
      <c r="U647" s="121"/>
    </row>
    <row r="648" spans="2:21" ht="21.95" customHeight="1">
      <c r="B648" s="128"/>
      <c r="C648" s="10"/>
      <c r="D648" s="10"/>
      <c r="E648" s="129"/>
      <c r="F648" s="10"/>
      <c r="G648" s="10"/>
      <c r="H648" s="10"/>
      <c r="I648" s="10"/>
      <c r="J648" s="10"/>
      <c r="K648" s="129"/>
      <c r="L648" s="130"/>
      <c r="M648" s="145"/>
      <c r="N648" s="145"/>
      <c r="O648" s="145"/>
      <c r="P648" s="145"/>
      <c r="Q648" s="144"/>
      <c r="R648" s="145"/>
      <c r="S648" s="146"/>
      <c r="T648" s="148"/>
      <c r="U648" s="121"/>
    </row>
    <row r="649" spans="2:21" ht="21.95" customHeight="1">
      <c r="B649" s="134"/>
      <c r="C649" s="135"/>
      <c r="D649" s="136"/>
      <c r="E649" s="137"/>
      <c r="F649" s="135"/>
      <c r="G649" s="136"/>
      <c r="H649" s="136"/>
      <c r="I649" s="136"/>
      <c r="J649" s="136"/>
      <c r="K649" s="138"/>
      <c r="L649" s="138"/>
      <c r="M649" s="137"/>
      <c r="N649" s="140"/>
      <c r="O649" s="137"/>
      <c r="P649" s="140"/>
      <c r="Q649" s="149"/>
      <c r="R649" s="140"/>
      <c r="S649" s="142"/>
      <c r="T649" s="150"/>
      <c r="U649" s="121"/>
    </row>
    <row r="650" spans="2:21" ht="21.95" customHeight="1">
      <c r="B650" s="128"/>
      <c r="C650" s="10"/>
      <c r="D650" s="10"/>
      <c r="E650" s="129"/>
      <c r="F650" s="10"/>
      <c r="G650" s="10"/>
      <c r="H650" s="10"/>
      <c r="I650" s="10"/>
      <c r="J650" s="10"/>
      <c r="K650" s="129"/>
      <c r="L650" s="130"/>
      <c r="M650" s="145"/>
      <c r="N650" s="145"/>
      <c r="O650" s="145"/>
      <c r="P650" s="145"/>
      <c r="Q650" s="145"/>
      <c r="R650" s="145"/>
      <c r="S650" s="147"/>
      <c r="T650" s="148"/>
      <c r="U650" s="121"/>
    </row>
    <row r="651" spans="2:21" ht="21.95" customHeight="1">
      <c r="B651" s="134"/>
      <c r="C651" s="135"/>
      <c r="D651" s="136"/>
      <c r="E651" s="137"/>
      <c r="F651" s="135"/>
      <c r="G651" s="136"/>
      <c r="H651" s="136"/>
      <c r="I651" s="136"/>
      <c r="J651" s="136"/>
      <c r="K651" s="138"/>
      <c r="L651" s="138"/>
      <c r="M651" s="137"/>
      <c r="N651" s="140"/>
      <c r="O651" s="137"/>
      <c r="P651" s="140"/>
      <c r="Q651" s="149"/>
      <c r="R651" s="140"/>
      <c r="S651" s="142"/>
      <c r="T651" s="150"/>
      <c r="U651" s="121"/>
    </row>
    <row r="652" spans="2:21" ht="21.95" customHeight="1">
      <c r="B652" s="128"/>
      <c r="C652" s="10"/>
      <c r="D652" s="10"/>
      <c r="E652" s="129"/>
      <c r="F652" s="10"/>
      <c r="G652" s="10"/>
      <c r="H652" s="10"/>
      <c r="I652" s="10"/>
      <c r="J652" s="10"/>
      <c r="K652" s="129"/>
      <c r="L652" s="130"/>
      <c r="M652" s="145"/>
      <c r="N652" s="145"/>
      <c r="O652" s="145"/>
      <c r="P652" s="145"/>
      <c r="Q652" s="145"/>
      <c r="R652" s="145"/>
      <c r="S652" s="147"/>
      <c r="T652" s="148"/>
      <c r="U652" s="121"/>
    </row>
    <row r="653" spans="2:21" ht="21.95" customHeight="1">
      <c r="B653" s="134"/>
      <c r="C653" s="135"/>
      <c r="D653" s="136"/>
      <c r="E653" s="137"/>
      <c r="F653" s="135"/>
      <c r="G653" s="136"/>
      <c r="H653" s="136"/>
      <c r="I653" s="136"/>
      <c r="J653" s="136"/>
      <c r="K653" s="138"/>
      <c r="L653" s="138"/>
      <c r="M653" s="149"/>
      <c r="N653" s="149"/>
      <c r="O653" s="149"/>
      <c r="P653" s="149"/>
      <c r="Q653" s="149"/>
      <c r="R653" s="149"/>
      <c r="S653" s="142"/>
      <c r="T653" s="150"/>
      <c r="U653" s="121"/>
    </row>
    <row r="654" spans="2:21" ht="21.95" customHeight="1">
      <c r="B654" s="128"/>
      <c r="C654" s="10"/>
      <c r="D654" s="10"/>
      <c r="E654" s="129"/>
      <c r="F654" s="10"/>
      <c r="G654" s="10"/>
      <c r="H654" s="10"/>
      <c r="I654" s="10"/>
      <c r="J654" s="10"/>
      <c r="K654" s="129"/>
      <c r="L654" s="130"/>
      <c r="M654" s="145"/>
      <c r="N654" s="145"/>
      <c r="O654" s="145"/>
      <c r="P654" s="145"/>
      <c r="Q654" s="145"/>
      <c r="R654" s="145"/>
      <c r="S654" s="147"/>
      <c r="T654" s="148"/>
      <c r="U654" s="121"/>
    </row>
    <row r="655" spans="2:21" ht="21.95" customHeight="1">
      <c r="B655" s="134"/>
      <c r="C655" s="135"/>
      <c r="D655" s="136"/>
      <c r="E655" s="137"/>
      <c r="F655" s="135"/>
      <c r="G655" s="136"/>
      <c r="H655" s="136"/>
      <c r="I655" s="136"/>
      <c r="J655" s="136"/>
      <c r="K655" s="138"/>
      <c r="L655" s="138"/>
      <c r="M655" s="149"/>
      <c r="N655" s="149"/>
      <c r="O655" s="149"/>
      <c r="P655" s="149"/>
      <c r="Q655" s="149"/>
      <c r="R655" s="149"/>
      <c r="S655" s="142"/>
      <c r="T655" s="150"/>
      <c r="U655" s="121"/>
    </row>
    <row r="656" spans="2:21" ht="21.95" customHeight="1">
      <c r="B656" s="128"/>
      <c r="C656" s="10"/>
      <c r="D656" s="10"/>
      <c r="E656" s="129"/>
      <c r="F656" s="10"/>
      <c r="G656" s="10"/>
      <c r="H656" s="10"/>
      <c r="I656" s="10"/>
      <c r="J656" s="10"/>
      <c r="K656" s="129"/>
      <c r="L656" s="130"/>
      <c r="M656" s="145"/>
      <c r="N656" s="145"/>
      <c r="O656" s="145"/>
      <c r="P656" s="145"/>
      <c r="Q656" s="145"/>
      <c r="R656" s="145"/>
      <c r="S656" s="147"/>
      <c r="T656" s="148"/>
      <c r="U656" s="121"/>
    </row>
    <row r="657" spans="1:21" ht="21.95" customHeight="1" thickBot="1">
      <c r="B657" s="151"/>
      <c r="C657" s="152"/>
      <c r="D657" s="152"/>
      <c r="E657" s="153"/>
      <c r="F657" s="152"/>
      <c r="G657" s="152"/>
      <c r="H657" s="152"/>
      <c r="I657" s="152"/>
      <c r="J657" s="152"/>
      <c r="K657" s="154"/>
      <c r="L657" s="154"/>
      <c r="M657" s="155"/>
      <c r="N657" s="155"/>
      <c r="O657" s="155"/>
      <c r="P657" s="155"/>
      <c r="Q657" s="155"/>
      <c r="R657" s="155"/>
      <c r="S657" s="156"/>
      <c r="T657" s="157"/>
      <c r="U657" s="121"/>
    </row>
    <row r="658" spans="1:21" ht="19.899999999999999" customHeight="1">
      <c r="B658" s="128"/>
      <c r="C658" s="10"/>
      <c r="D658" s="10"/>
      <c r="E658" s="129"/>
      <c r="F658" s="10"/>
      <c r="G658" s="10"/>
      <c r="H658" s="10"/>
      <c r="I658" s="10"/>
      <c r="J658" s="10"/>
      <c r="K658" s="129"/>
      <c r="L658" s="130"/>
      <c r="M658" s="145"/>
      <c r="N658" s="145"/>
      <c r="O658" s="145"/>
      <c r="P658" s="145"/>
      <c r="Q658" s="145"/>
      <c r="R658" s="145"/>
      <c r="S658" s="146"/>
      <c r="T658" s="148"/>
      <c r="U658" s="121"/>
    </row>
    <row r="659" spans="1:21" ht="19.899999999999999" customHeight="1">
      <c r="B659" s="478" t="s">
        <v>3</v>
      </c>
      <c r="C659" s="479"/>
      <c r="D659" s="480"/>
      <c r="E659" s="129"/>
      <c r="F659" s="10"/>
      <c r="G659" s="10"/>
      <c r="H659" s="10"/>
      <c r="I659" s="10"/>
      <c r="J659" s="10"/>
      <c r="K659" s="129"/>
      <c r="L659" s="130"/>
      <c r="M659" s="145">
        <f t="shared" ref="M659:R659" si="6">SUM(M624:M657)</f>
        <v>1320000</v>
      </c>
      <c r="N659" s="145">
        <f t="shared" si="6"/>
        <v>2144000</v>
      </c>
      <c r="O659" s="145">
        <f t="shared" si="6"/>
        <v>1405000</v>
      </c>
      <c r="P659" s="145">
        <f t="shared" si="6"/>
        <v>2285000</v>
      </c>
      <c r="Q659" s="145">
        <f t="shared" si="6"/>
        <v>1178000</v>
      </c>
      <c r="R659" s="145">
        <f t="shared" si="6"/>
        <v>1900000</v>
      </c>
      <c r="S659" s="145"/>
      <c r="T659" s="158"/>
      <c r="U659" s="121"/>
    </row>
    <row r="660" spans="1:21" ht="19.899999999999999" customHeight="1" thickBot="1">
      <c r="B660" s="151"/>
      <c r="C660" s="152"/>
      <c r="D660" s="152"/>
      <c r="E660" s="153"/>
      <c r="F660" s="152"/>
      <c r="G660" s="152"/>
      <c r="H660" s="152"/>
      <c r="I660" s="152"/>
      <c r="J660" s="152"/>
      <c r="K660" s="153"/>
      <c r="L660" s="154"/>
      <c r="M660" s="155"/>
      <c r="N660" s="155"/>
      <c r="O660" s="155"/>
      <c r="P660" s="155"/>
      <c r="Q660" s="155"/>
      <c r="R660" s="155"/>
      <c r="S660" s="159"/>
      <c r="T660" s="157"/>
      <c r="U660" s="121"/>
    </row>
    <row r="662" spans="1:21">
      <c r="B662" s="28" t="e">
        <f>B618</f>
        <v>#REF!</v>
      </c>
      <c r="T662" s="46" t="s">
        <v>219</v>
      </c>
    </row>
    <row r="663" spans="1:21" ht="42">
      <c r="A663" s="109"/>
      <c r="M663" s="110" t="s">
        <v>17</v>
      </c>
    </row>
    <row r="664" spans="1:21" ht="21.75" thickBot="1">
      <c r="B664" s="111"/>
      <c r="C664" s="112"/>
      <c r="D664" s="112"/>
      <c r="E664" s="112"/>
      <c r="F664" s="112"/>
      <c r="G664" s="112"/>
      <c r="H664" s="112"/>
      <c r="I664" s="112"/>
      <c r="J664" s="112"/>
      <c r="K664" s="112"/>
      <c r="L664" s="113"/>
      <c r="M664" s="112"/>
      <c r="N664" s="112"/>
      <c r="O664" s="112"/>
      <c r="P664" s="112"/>
      <c r="Q664" s="112"/>
      <c r="R664" s="112"/>
      <c r="S664" s="114"/>
      <c r="T664" s="115"/>
    </row>
    <row r="665" spans="1:21" ht="19.899999999999999" customHeight="1">
      <c r="B665" s="116"/>
      <c r="C665" s="117"/>
      <c r="D665" s="117"/>
      <c r="E665" s="118"/>
      <c r="F665" s="117"/>
      <c r="G665" s="117"/>
      <c r="H665" s="117"/>
      <c r="I665" s="117"/>
      <c r="J665" s="117"/>
      <c r="K665" s="118"/>
      <c r="L665" s="119"/>
      <c r="M665" s="481" t="s">
        <v>18</v>
      </c>
      <c r="N665" s="482"/>
      <c r="O665" s="481" t="s">
        <v>18</v>
      </c>
      <c r="P665" s="482"/>
      <c r="Q665" s="481" t="s">
        <v>18</v>
      </c>
      <c r="R665" s="482"/>
      <c r="S665" s="119" t="s">
        <v>19</v>
      </c>
      <c r="T665" s="120"/>
      <c r="U665" s="121"/>
    </row>
    <row r="666" spans="1:21" ht="19.899999999999999" customHeight="1">
      <c r="B666" s="483" t="s">
        <v>20</v>
      </c>
      <c r="C666" s="484"/>
      <c r="D666" s="485"/>
      <c r="E666" s="486" t="s">
        <v>21</v>
      </c>
      <c r="F666" s="484"/>
      <c r="G666" s="484"/>
      <c r="H666" s="484"/>
      <c r="I666" s="484"/>
      <c r="J666" s="485"/>
      <c r="K666" s="122" t="s">
        <v>22</v>
      </c>
      <c r="L666" s="122" t="s">
        <v>5</v>
      </c>
      <c r="M666" s="487" t="s">
        <v>524</v>
      </c>
      <c r="N666" s="488"/>
      <c r="O666" s="487" t="s">
        <v>523</v>
      </c>
      <c r="P666" s="488"/>
      <c r="Q666" s="487" t="s">
        <v>514</v>
      </c>
      <c r="R666" s="488"/>
      <c r="S666" s="122" t="s">
        <v>23</v>
      </c>
      <c r="T666" s="123" t="s">
        <v>24</v>
      </c>
      <c r="U666" s="121"/>
    </row>
    <row r="667" spans="1:21" ht="19.899999999999999" customHeight="1" thickBot="1">
      <c r="B667" s="124"/>
      <c r="C667" s="114"/>
      <c r="D667" s="114"/>
      <c r="E667" s="125"/>
      <c r="F667" s="114"/>
      <c r="G667" s="114"/>
      <c r="H667" s="114"/>
      <c r="I667" s="114"/>
      <c r="J667" s="114"/>
      <c r="K667" s="125"/>
      <c r="L667" s="126"/>
      <c r="M667" s="126" t="s">
        <v>25</v>
      </c>
      <c r="N667" s="126" t="s">
        <v>26</v>
      </c>
      <c r="O667" s="126" t="s">
        <v>25</v>
      </c>
      <c r="P667" s="126" t="s">
        <v>26</v>
      </c>
      <c r="Q667" s="126" t="s">
        <v>25</v>
      </c>
      <c r="R667" s="126" t="s">
        <v>26</v>
      </c>
      <c r="S667" s="126"/>
      <c r="T667" s="127"/>
      <c r="U667" s="121"/>
    </row>
    <row r="668" spans="1:21" ht="21.95" customHeight="1">
      <c r="B668" s="128"/>
      <c r="C668" s="10"/>
      <c r="D668" s="10"/>
      <c r="E668" s="129"/>
      <c r="F668" s="10"/>
      <c r="G668" s="10"/>
      <c r="H668" s="10"/>
      <c r="I668" s="10"/>
      <c r="J668" s="10"/>
      <c r="K668" s="129"/>
      <c r="L668" s="130"/>
      <c r="M668" s="131"/>
      <c r="N668" s="129"/>
      <c r="O668" s="131"/>
      <c r="P668" s="129"/>
      <c r="Q668" s="131"/>
      <c r="R668" s="129"/>
      <c r="S668" s="132"/>
      <c r="T668" s="133"/>
      <c r="U668" s="121"/>
    </row>
    <row r="669" spans="1:21" ht="21.95" customHeight="1">
      <c r="B669" s="134"/>
      <c r="C669" s="135" t="s">
        <v>232</v>
      </c>
      <c r="D669" s="136"/>
      <c r="E669" s="137"/>
      <c r="F669" s="135" t="s">
        <v>236</v>
      </c>
      <c r="G669" s="136"/>
      <c r="H669" s="136"/>
      <c r="I669" s="136"/>
      <c r="J669" s="136"/>
      <c r="K669" s="138">
        <v>1</v>
      </c>
      <c r="L669" s="138" t="s">
        <v>124</v>
      </c>
      <c r="M669" s="141">
        <v>230000</v>
      </c>
      <c r="N669" s="140">
        <f>SUM(K669*M669)</f>
        <v>230000</v>
      </c>
      <c r="O669" s="141">
        <v>245000</v>
      </c>
      <c r="P669" s="140">
        <f>SUM(K669*O669)</f>
        <v>245000</v>
      </c>
      <c r="Q669" s="141">
        <v>210000</v>
      </c>
      <c r="R669" s="177">
        <f>SUM(K669*Q669)</f>
        <v>210000</v>
      </c>
      <c r="S669" s="142">
        <f>Q669</f>
        <v>210000</v>
      </c>
      <c r="T669" s="143" t="str">
        <f>Q666</f>
        <v>(有)ニット－産業</v>
      </c>
      <c r="U669" s="121"/>
    </row>
    <row r="670" spans="1:21" ht="21.95" customHeight="1">
      <c r="B670" s="128"/>
      <c r="C670" s="10"/>
      <c r="D670" s="10"/>
      <c r="E670" s="129"/>
      <c r="F670" s="10"/>
      <c r="G670" s="10"/>
      <c r="H670" s="10"/>
      <c r="I670" s="10"/>
      <c r="J670" s="10"/>
      <c r="K670" s="129"/>
      <c r="L670" s="130"/>
      <c r="M670" s="131"/>
      <c r="N670" s="129"/>
      <c r="O670" s="131"/>
      <c r="P670" s="129"/>
      <c r="Q670" s="131"/>
      <c r="R670" s="129"/>
      <c r="S670" s="132"/>
      <c r="T670" s="133"/>
      <c r="U670" s="121"/>
    </row>
    <row r="671" spans="1:21" ht="21.95" customHeight="1">
      <c r="B671" s="134"/>
      <c r="C671" s="135" t="s">
        <v>233</v>
      </c>
      <c r="D671" s="136"/>
      <c r="E671" s="137"/>
      <c r="F671" s="135" t="s">
        <v>237</v>
      </c>
      <c r="G671" s="136"/>
      <c r="H671" s="136"/>
      <c r="I671" s="136"/>
      <c r="J671" s="136"/>
      <c r="K671" s="138">
        <v>1</v>
      </c>
      <c r="L671" s="138" t="s">
        <v>124</v>
      </c>
      <c r="M671" s="141">
        <f>SUM(160000+230000)</f>
        <v>390000</v>
      </c>
      <c r="N671" s="140">
        <f>SUM(K671*M671)</f>
        <v>390000</v>
      </c>
      <c r="O671" s="141">
        <f>SUM(170000+245000)</f>
        <v>415000</v>
      </c>
      <c r="P671" s="140">
        <f>SUM(K671*O671)</f>
        <v>415000</v>
      </c>
      <c r="Q671" s="141">
        <f>SUM(144000+210000)</f>
        <v>354000</v>
      </c>
      <c r="R671" s="177">
        <f>SUM(K671*Q671)</f>
        <v>354000</v>
      </c>
      <c r="S671" s="142">
        <f>Q671</f>
        <v>354000</v>
      </c>
      <c r="T671" s="143" t="str">
        <f>T669</f>
        <v>(有)ニット－産業</v>
      </c>
      <c r="U671" s="121"/>
    </row>
    <row r="672" spans="1:21" ht="21.95" customHeight="1">
      <c r="B672" s="128"/>
      <c r="C672" s="10"/>
      <c r="D672" s="10"/>
      <c r="E672" s="129"/>
      <c r="F672" s="10"/>
      <c r="G672" s="10"/>
      <c r="H672" s="10"/>
      <c r="I672" s="10"/>
      <c r="J672" s="10"/>
      <c r="K672" s="129"/>
      <c r="L672" s="130"/>
      <c r="M672" s="131"/>
      <c r="N672" s="129"/>
      <c r="O672" s="131"/>
      <c r="P672" s="129"/>
      <c r="Q672" s="131"/>
      <c r="R672" s="129"/>
      <c r="S672" s="132"/>
      <c r="T672" s="133"/>
      <c r="U672" s="121"/>
    </row>
    <row r="673" spans="2:21" ht="21.95" customHeight="1">
      <c r="B673" s="134"/>
      <c r="C673" s="135" t="s">
        <v>234</v>
      </c>
      <c r="D673" s="136"/>
      <c r="E673" s="137"/>
      <c r="F673" s="135" t="s">
        <v>238</v>
      </c>
      <c r="G673" s="136"/>
      <c r="H673" s="136"/>
      <c r="I673" s="136"/>
      <c r="J673" s="136"/>
      <c r="K673" s="138">
        <v>1</v>
      </c>
      <c r="L673" s="138" t="s">
        <v>124</v>
      </c>
      <c r="M673" s="141">
        <v>130000</v>
      </c>
      <c r="N673" s="140">
        <f>SUM(K673*M673)</f>
        <v>130000</v>
      </c>
      <c r="O673" s="141">
        <v>140000</v>
      </c>
      <c r="P673" s="140">
        <f>SUM(K673*O673)</f>
        <v>140000</v>
      </c>
      <c r="Q673" s="141">
        <v>120000</v>
      </c>
      <c r="R673" s="177">
        <f>SUM(K673*Q673)</f>
        <v>120000</v>
      </c>
      <c r="S673" s="142">
        <f>Q673</f>
        <v>120000</v>
      </c>
      <c r="T673" s="143" t="str">
        <f>T671</f>
        <v>(有)ニット－産業</v>
      </c>
      <c r="U673" s="121"/>
    </row>
    <row r="674" spans="2:21" ht="21.95" customHeight="1">
      <c r="B674" s="128"/>
      <c r="C674" s="10"/>
      <c r="D674" s="10"/>
      <c r="E674" s="129"/>
      <c r="F674" s="10"/>
      <c r="G674" s="10"/>
      <c r="H674" s="10"/>
      <c r="I674" s="10"/>
      <c r="J674" s="10"/>
      <c r="K674" s="129"/>
      <c r="L674" s="130"/>
      <c r="M674" s="131"/>
      <c r="N674" s="129"/>
      <c r="O674" s="131"/>
      <c r="P674" s="129"/>
      <c r="Q674" s="131"/>
      <c r="R674" s="129"/>
      <c r="S674" s="132"/>
      <c r="T674" s="133"/>
      <c r="U674" s="121"/>
    </row>
    <row r="675" spans="2:21" ht="21.95" customHeight="1">
      <c r="B675" s="134"/>
      <c r="C675" s="135" t="s">
        <v>235</v>
      </c>
      <c r="D675" s="136"/>
      <c r="E675" s="137"/>
      <c r="F675" s="135" t="s">
        <v>239</v>
      </c>
      <c r="G675" s="136"/>
      <c r="H675" s="136"/>
      <c r="I675" s="136"/>
      <c r="J675" s="136"/>
      <c r="K675" s="138">
        <v>1</v>
      </c>
      <c r="L675" s="138" t="s">
        <v>124</v>
      </c>
      <c r="M675" s="141">
        <v>130000</v>
      </c>
      <c r="N675" s="140">
        <f>SUM(K675*M675)</f>
        <v>130000</v>
      </c>
      <c r="O675" s="141">
        <v>140000</v>
      </c>
      <c r="P675" s="140">
        <f>SUM(K675*O675)</f>
        <v>140000</v>
      </c>
      <c r="Q675" s="141">
        <v>120000</v>
      </c>
      <c r="R675" s="177">
        <f>SUM(K675*Q675)</f>
        <v>120000</v>
      </c>
      <c r="S675" s="142">
        <f>Q675</f>
        <v>120000</v>
      </c>
      <c r="T675" s="143" t="str">
        <f>T673</f>
        <v>(有)ニット－産業</v>
      </c>
      <c r="U675" s="121"/>
    </row>
    <row r="676" spans="2:21" ht="21.95" customHeight="1">
      <c r="B676" s="128"/>
      <c r="C676" s="10"/>
      <c r="D676" s="10"/>
      <c r="E676" s="129"/>
      <c r="F676" s="10"/>
      <c r="G676" s="10"/>
      <c r="H676" s="10"/>
      <c r="I676" s="10"/>
      <c r="J676" s="10"/>
      <c r="K676" s="129"/>
      <c r="L676" s="130"/>
      <c r="M676" s="131"/>
      <c r="N676" s="129"/>
      <c r="O676" s="131"/>
      <c r="P676" s="129"/>
      <c r="Q676" s="131"/>
      <c r="R676" s="129"/>
      <c r="S676" s="132"/>
      <c r="T676" s="133"/>
      <c r="U676" s="121"/>
    </row>
    <row r="677" spans="2:21" ht="21.95" customHeight="1">
      <c r="B677" s="134"/>
      <c r="C677" s="135" t="s">
        <v>216</v>
      </c>
      <c r="D677" s="136"/>
      <c r="E677" s="137"/>
      <c r="F677" s="135"/>
      <c r="G677" s="136"/>
      <c r="H677" s="136"/>
      <c r="I677" s="136"/>
      <c r="J677" s="136"/>
      <c r="K677" s="138">
        <v>1</v>
      </c>
      <c r="L677" s="138" t="s">
        <v>43</v>
      </c>
      <c r="M677" s="141">
        <v>60000</v>
      </c>
      <c r="N677" s="140">
        <f>SUM(K677*M677)</f>
        <v>60000</v>
      </c>
      <c r="O677" s="141">
        <v>50000</v>
      </c>
      <c r="P677" s="140">
        <f>SUM(K677*O677)</f>
        <v>50000</v>
      </c>
      <c r="Q677" s="141">
        <v>43000</v>
      </c>
      <c r="R677" s="177">
        <f>SUM(K677*Q677)</f>
        <v>43000</v>
      </c>
      <c r="S677" s="142">
        <f>Q677</f>
        <v>43000</v>
      </c>
      <c r="T677" s="143" t="str">
        <f>T675</f>
        <v>(有)ニット－産業</v>
      </c>
      <c r="U677" s="121"/>
    </row>
    <row r="678" spans="2:21" ht="21.95" customHeight="1">
      <c r="B678" s="128"/>
      <c r="C678" s="10"/>
      <c r="D678" s="10"/>
      <c r="E678" s="129"/>
      <c r="F678" s="10"/>
      <c r="G678" s="10"/>
      <c r="H678" s="10"/>
      <c r="I678" s="10"/>
      <c r="J678" s="10"/>
      <c r="K678" s="129"/>
      <c r="L678" s="130"/>
      <c r="M678" s="131"/>
      <c r="N678" s="129"/>
      <c r="O678" s="131"/>
      <c r="P678" s="129"/>
      <c r="Q678" s="131"/>
      <c r="R678" s="129"/>
      <c r="S678" s="132"/>
      <c r="T678" s="133"/>
      <c r="U678" s="121"/>
    </row>
    <row r="679" spans="2:21" ht="21.95" customHeight="1">
      <c r="B679" s="134"/>
      <c r="C679" s="135" t="s">
        <v>217</v>
      </c>
      <c r="D679" s="136"/>
      <c r="E679" s="137"/>
      <c r="F679" s="135"/>
      <c r="G679" s="136"/>
      <c r="H679" s="136"/>
      <c r="I679" s="136"/>
      <c r="J679" s="136"/>
      <c r="K679" s="138">
        <v>1</v>
      </c>
      <c r="L679" s="138" t="s">
        <v>43</v>
      </c>
      <c r="M679" s="141">
        <v>170000</v>
      </c>
      <c r="N679" s="140">
        <f>SUM(K679*M679)</f>
        <v>170000</v>
      </c>
      <c r="O679" s="141">
        <v>180000</v>
      </c>
      <c r="P679" s="140">
        <f>SUM(K679*O679)</f>
        <v>180000</v>
      </c>
      <c r="Q679" s="141">
        <v>153000</v>
      </c>
      <c r="R679" s="177">
        <f>SUM(K679*Q679)</f>
        <v>153000</v>
      </c>
      <c r="S679" s="142">
        <f>Q679</f>
        <v>153000</v>
      </c>
      <c r="T679" s="143" t="str">
        <f>T677</f>
        <v>(有)ニット－産業</v>
      </c>
      <c r="U679" s="121"/>
    </row>
    <row r="680" spans="2:21" ht="21.95" customHeight="1">
      <c r="B680" s="128"/>
      <c r="C680" s="10"/>
      <c r="D680" s="10"/>
      <c r="E680" s="129"/>
      <c r="F680" s="10"/>
      <c r="G680" s="10"/>
      <c r="H680" s="10"/>
      <c r="I680" s="10"/>
      <c r="J680" s="10"/>
      <c r="K680" s="129"/>
      <c r="L680" s="130"/>
      <c r="M680" s="144"/>
      <c r="N680" s="145"/>
      <c r="O680" s="144"/>
      <c r="P680" s="145"/>
      <c r="Q680" s="144"/>
      <c r="R680" s="145"/>
      <c r="S680" s="132"/>
      <c r="T680" s="133"/>
      <c r="U680" s="121"/>
    </row>
    <row r="681" spans="2:21" ht="21.95" customHeight="1">
      <c r="B681" s="134"/>
      <c r="C681" s="135"/>
      <c r="D681" s="136"/>
      <c r="E681" s="137"/>
      <c r="F681" s="135"/>
      <c r="G681" s="136"/>
      <c r="H681" s="136"/>
      <c r="I681" s="136"/>
      <c r="J681" s="136"/>
      <c r="K681" s="138"/>
      <c r="L681" s="138"/>
      <c r="M681" s="139"/>
      <c r="N681" s="140"/>
      <c r="O681" s="139"/>
      <c r="P681" s="140"/>
      <c r="Q681" s="141"/>
      <c r="R681" s="140"/>
      <c r="S681" s="142"/>
      <c r="T681" s="143"/>
      <c r="U681" s="121"/>
    </row>
    <row r="682" spans="2:21" ht="21.95" customHeight="1">
      <c r="B682" s="128"/>
      <c r="C682" s="10"/>
      <c r="D682" s="10"/>
      <c r="E682" s="129"/>
      <c r="F682" s="10"/>
      <c r="G682" s="10"/>
      <c r="H682" s="10"/>
      <c r="I682" s="10"/>
      <c r="J682" s="10"/>
      <c r="K682" s="129"/>
      <c r="L682" s="130"/>
      <c r="M682" s="144"/>
      <c r="N682" s="145"/>
      <c r="O682" s="144"/>
      <c r="P682" s="145"/>
      <c r="Q682" s="144"/>
      <c r="R682" s="145"/>
      <c r="S682" s="146"/>
      <c r="T682" s="133"/>
      <c r="U682" s="121"/>
    </row>
    <row r="683" spans="2:21" ht="21.95" customHeight="1">
      <c r="B683" s="134"/>
      <c r="C683" s="135"/>
      <c r="D683" s="136"/>
      <c r="E683" s="137"/>
      <c r="F683" s="135"/>
      <c r="G683" s="136"/>
      <c r="H683" s="136"/>
      <c r="I683" s="136"/>
      <c r="J683" s="136"/>
      <c r="K683" s="138"/>
      <c r="L683" s="138"/>
      <c r="M683" s="139"/>
      <c r="N683" s="140"/>
      <c r="O683" s="139"/>
      <c r="P683" s="140"/>
      <c r="Q683" s="141"/>
      <c r="R683" s="140"/>
      <c r="S683" s="142"/>
      <c r="T683" s="143"/>
      <c r="U683" s="121"/>
    </row>
    <row r="684" spans="2:21" ht="21.95" customHeight="1">
      <c r="B684" s="128"/>
      <c r="C684" s="10"/>
      <c r="D684" s="10"/>
      <c r="E684" s="129"/>
      <c r="F684" s="10"/>
      <c r="G684" s="10"/>
      <c r="H684" s="10"/>
      <c r="I684" s="10"/>
      <c r="J684" s="10"/>
      <c r="K684" s="129"/>
      <c r="L684" s="130"/>
      <c r="M684" s="144"/>
      <c r="N684" s="145"/>
      <c r="O684" s="144"/>
      <c r="P684" s="145"/>
      <c r="Q684" s="144"/>
      <c r="R684" s="145"/>
      <c r="S684" s="146"/>
      <c r="T684" s="133"/>
      <c r="U684" s="121"/>
    </row>
    <row r="685" spans="2:21" ht="21.95" customHeight="1">
      <c r="B685" s="134"/>
      <c r="C685" s="135"/>
      <c r="D685" s="136"/>
      <c r="E685" s="137"/>
      <c r="F685" s="135"/>
      <c r="G685" s="136"/>
      <c r="H685" s="136"/>
      <c r="I685" s="136"/>
      <c r="J685" s="136"/>
      <c r="K685" s="138"/>
      <c r="L685" s="138"/>
      <c r="M685" s="139"/>
      <c r="N685" s="140"/>
      <c r="O685" s="139"/>
      <c r="P685" s="140"/>
      <c r="Q685" s="141"/>
      <c r="R685" s="140"/>
      <c r="S685" s="142"/>
      <c r="T685" s="143"/>
      <c r="U685" s="121"/>
    </row>
    <row r="686" spans="2:21" ht="21.95" customHeight="1">
      <c r="B686" s="128"/>
      <c r="C686" s="10"/>
      <c r="D686" s="10"/>
      <c r="E686" s="129"/>
      <c r="F686" s="10"/>
      <c r="G686" s="10"/>
      <c r="H686" s="10"/>
      <c r="I686" s="10"/>
      <c r="J686" s="10"/>
      <c r="K686" s="129"/>
      <c r="L686" s="130"/>
      <c r="M686" s="144"/>
      <c r="N686" s="145"/>
      <c r="O686" s="144"/>
      <c r="P686" s="145"/>
      <c r="Q686" s="144"/>
      <c r="R686" s="145"/>
      <c r="S686" s="147"/>
      <c r="T686" s="133"/>
      <c r="U686" s="121"/>
    </row>
    <row r="687" spans="2:21" ht="21.95" customHeight="1">
      <c r="B687" s="134"/>
      <c r="C687" s="135"/>
      <c r="D687" s="136"/>
      <c r="E687" s="137"/>
      <c r="F687" s="135"/>
      <c r="G687" s="136"/>
      <c r="H687" s="136"/>
      <c r="I687" s="136"/>
      <c r="J687" s="136"/>
      <c r="K687" s="138"/>
      <c r="L687" s="138"/>
      <c r="M687" s="139"/>
      <c r="N687" s="140"/>
      <c r="O687" s="139"/>
      <c r="P687" s="140"/>
      <c r="Q687" s="141"/>
      <c r="R687" s="140"/>
      <c r="S687" s="142"/>
      <c r="T687" s="143"/>
      <c r="U687" s="121"/>
    </row>
    <row r="688" spans="2:21" ht="21.95" customHeight="1">
      <c r="B688" s="128"/>
      <c r="C688" s="10"/>
      <c r="D688" s="10"/>
      <c r="E688" s="129"/>
      <c r="F688" s="10"/>
      <c r="G688" s="10"/>
      <c r="H688" s="10"/>
      <c r="I688" s="10"/>
      <c r="J688" s="10"/>
      <c r="K688" s="129"/>
      <c r="L688" s="130"/>
      <c r="M688" s="144"/>
      <c r="N688" s="145"/>
      <c r="O688" s="144"/>
      <c r="P688" s="145"/>
      <c r="Q688" s="144"/>
      <c r="R688" s="145"/>
      <c r="S688" s="146"/>
      <c r="T688" s="133"/>
      <c r="U688" s="121"/>
    </row>
    <row r="689" spans="2:21" ht="21.75" customHeight="1">
      <c r="B689" s="134"/>
      <c r="C689" s="135"/>
      <c r="D689" s="136"/>
      <c r="E689" s="137"/>
      <c r="F689" s="135"/>
      <c r="G689" s="136"/>
      <c r="H689" s="136"/>
      <c r="I689" s="136"/>
      <c r="J689" s="136"/>
      <c r="K689" s="138"/>
      <c r="L689" s="138"/>
      <c r="M689" s="139"/>
      <c r="N689" s="140"/>
      <c r="O689" s="139"/>
      <c r="P689" s="140"/>
      <c r="Q689" s="141"/>
      <c r="R689" s="140"/>
      <c r="S689" s="142"/>
      <c r="T689" s="143"/>
      <c r="U689" s="121"/>
    </row>
    <row r="690" spans="2:21" ht="23.25" customHeight="1">
      <c r="B690" s="128"/>
      <c r="C690" s="10"/>
      <c r="D690" s="10"/>
      <c r="E690" s="129"/>
      <c r="F690" s="10"/>
      <c r="G690" s="10"/>
      <c r="H690" s="10"/>
      <c r="I690" s="10"/>
      <c r="J690" s="10"/>
      <c r="K690" s="129"/>
      <c r="L690" s="130"/>
      <c r="M690" s="144"/>
      <c r="N690" s="145"/>
      <c r="O690" s="144"/>
      <c r="P690" s="145"/>
      <c r="Q690" s="144"/>
      <c r="R690" s="145"/>
      <c r="S690" s="147"/>
      <c r="T690" s="133"/>
      <c r="U690" s="121"/>
    </row>
    <row r="691" spans="2:21" ht="21.95" customHeight="1">
      <c r="B691" s="134"/>
      <c r="C691" s="135"/>
      <c r="D691" s="136"/>
      <c r="E691" s="137"/>
      <c r="F691" s="135"/>
      <c r="G691" s="136"/>
      <c r="H691" s="136"/>
      <c r="I691" s="136"/>
      <c r="J691" s="136"/>
      <c r="K691" s="138"/>
      <c r="L691" s="138"/>
      <c r="M691" s="139"/>
      <c r="N691" s="140"/>
      <c r="O691" s="139"/>
      <c r="P691" s="140"/>
      <c r="Q691" s="141"/>
      <c r="R691" s="140"/>
      <c r="S691" s="142"/>
      <c r="T691" s="143"/>
      <c r="U691" s="121"/>
    </row>
    <row r="692" spans="2:21" ht="21.95" customHeight="1">
      <c r="B692" s="128"/>
      <c r="C692" s="10"/>
      <c r="D692" s="10"/>
      <c r="E692" s="129"/>
      <c r="F692" s="10"/>
      <c r="G692" s="10"/>
      <c r="H692" s="10"/>
      <c r="I692" s="10"/>
      <c r="J692" s="10"/>
      <c r="K692" s="129"/>
      <c r="L692" s="130"/>
      <c r="M692" s="145"/>
      <c r="N692" s="145"/>
      <c r="O692" s="145"/>
      <c r="P692" s="145"/>
      <c r="Q692" s="144"/>
      <c r="R692" s="145"/>
      <c r="S692" s="146"/>
      <c r="T692" s="148"/>
      <c r="U692" s="121"/>
    </row>
    <row r="693" spans="2:21" ht="21.95" customHeight="1">
      <c r="B693" s="134"/>
      <c r="C693" s="135"/>
      <c r="D693" s="136"/>
      <c r="E693" s="137"/>
      <c r="F693" s="135"/>
      <c r="G693" s="136"/>
      <c r="H693" s="136"/>
      <c r="I693" s="136"/>
      <c r="J693" s="136"/>
      <c r="K693" s="138"/>
      <c r="L693" s="138"/>
      <c r="M693" s="137"/>
      <c r="N693" s="140"/>
      <c r="O693" s="137"/>
      <c r="P693" s="140"/>
      <c r="Q693" s="149"/>
      <c r="R693" s="140"/>
      <c r="S693" s="142"/>
      <c r="T693" s="150"/>
      <c r="U693" s="121"/>
    </row>
    <row r="694" spans="2:21" ht="21.95" customHeight="1">
      <c r="B694" s="128"/>
      <c r="C694" s="10"/>
      <c r="D694" s="10"/>
      <c r="E694" s="129"/>
      <c r="F694" s="10"/>
      <c r="G694" s="10"/>
      <c r="H694" s="10"/>
      <c r="I694" s="10"/>
      <c r="J694" s="10"/>
      <c r="K694" s="129"/>
      <c r="L694" s="130"/>
      <c r="M694" s="145"/>
      <c r="N694" s="145"/>
      <c r="O694" s="145"/>
      <c r="P694" s="145"/>
      <c r="Q694" s="145"/>
      <c r="R694" s="145"/>
      <c r="S694" s="147"/>
      <c r="T694" s="148"/>
      <c r="U694" s="121"/>
    </row>
    <row r="695" spans="2:21" ht="21.95" customHeight="1">
      <c r="B695" s="134"/>
      <c r="C695" s="135"/>
      <c r="D695" s="136"/>
      <c r="E695" s="137"/>
      <c r="F695" s="135"/>
      <c r="G695" s="136"/>
      <c r="H695" s="136"/>
      <c r="I695" s="136"/>
      <c r="J695" s="136"/>
      <c r="K695" s="138"/>
      <c r="L695" s="138"/>
      <c r="M695" s="137"/>
      <c r="N695" s="140"/>
      <c r="O695" s="137"/>
      <c r="P695" s="140"/>
      <c r="Q695" s="149"/>
      <c r="R695" s="140"/>
      <c r="S695" s="142"/>
      <c r="T695" s="150"/>
      <c r="U695" s="121"/>
    </row>
    <row r="696" spans="2:21" ht="21.95" customHeight="1">
      <c r="B696" s="128"/>
      <c r="C696" s="10"/>
      <c r="D696" s="10"/>
      <c r="E696" s="129"/>
      <c r="F696" s="10"/>
      <c r="G696" s="10"/>
      <c r="H696" s="10"/>
      <c r="I696" s="10"/>
      <c r="J696" s="10"/>
      <c r="K696" s="129"/>
      <c r="L696" s="130"/>
      <c r="M696" s="145"/>
      <c r="N696" s="145"/>
      <c r="O696" s="145"/>
      <c r="P696" s="145"/>
      <c r="Q696" s="145"/>
      <c r="R696" s="145"/>
      <c r="S696" s="147"/>
      <c r="T696" s="148"/>
      <c r="U696" s="121"/>
    </row>
    <row r="697" spans="2:21" ht="21.95" customHeight="1">
      <c r="B697" s="134"/>
      <c r="C697" s="135"/>
      <c r="D697" s="136"/>
      <c r="E697" s="137"/>
      <c r="F697" s="135"/>
      <c r="G697" s="136"/>
      <c r="H697" s="136"/>
      <c r="I697" s="136"/>
      <c r="J697" s="136"/>
      <c r="K697" s="138"/>
      <c r="L697" s="138"/>
      <c r="M697" s="149"/>
      <c r="N697" s="149"/>
      <c r="O697" s="149"/>
      <c r="P697" s="149"/>
      <c r="Q697" s="149"/>
      <c r="R697" s="149"/>
      <c r="S697" s="142"/>
      <c r="T697" s="150"/>
      <c r="U697" s="121"/>
    </row>
    <row r="698" spans="2:21" ht="21.95" customHeight="1">
      <c r="B698" s="128"/>
      <c r="C698" s="10"/>
      <c r="D698" s="10"/>
      <c r="E698" s="129"/>
      <c r="F698" s="10"/>
      <c r="G698" s="10"/>
      <c r="H698" s="10"/>
      <c r="I698" s="10"/>
      <c r="J698" s="10"/>
      <c r="K698" s="129"/>
      <c r="L698" s="130"/>
      <c r="M698" s="145"/>
      <c r="N698" s="145"/>
      <c r="O698" s="145"/>
      <c r="P698" s="145"/>
      <c r="Q698" s="145"/>
      <c r="R698" s="145"/>
      <c r="S698" s="147"/>
      <c r="T698" s="148"/>
      <c r="U698" s="121"/>
    </row>
    <row r="699" spans="2:21" ht="21.95" customHeight="1">
      <c r="B699" s="134"/>
      <c r="C699" s="135"/>
      <c r="D699" s="136"/>
      <c r="E699" s="137"/>
      <c r="F699" s="135"/>
      <c r="G699" s="136"/>
      <c r="H699" s="136"/>
      <c r="I699" s="136"/>
      <c r="J699" s="136"/>
      <c r="K699" s="138"/>
      <c r="L699" s="138"/>
      <c r="M699" s="149"/>
      <c r="N699" s="149"/>
      <c r="O699" s="149"/>
      <c r="P699" s="149"/>
      <c r="Q699" s="149"/>
      <c r="R699" s="149"/>
      <c r="S699" s="142"/>
      <c r="T699" s="150"/>
      <c r="U699" s="121"/>
    </row>
    <row r="700" spans="2:21" ht="21.95" customHeight="1">
      <c r="B700" s="128"/>
      <c r="C700" s="10"/>
      <c r="D700" s="10"/>
      <c r="E700" s="129"/>
      <c r="F700" s="10"/>
      <c r="G700" s="10"/>
      <c r="H700" s="10"/>
      <c r="I700" s="10"/>
      <c r="J700" s="10"/>
      <c r="K700" s="129"/>
      <c r="L700" s="130"/>
      <c r="M700" s="145"/>
      <c r="N700" s="145"/>
      <c r="O700" s="145"/>
      <c r="P700" s="145"/>
      <c r="Q700" s="145"/>
      <c r="R700" s="145"/>
      <c r="S700" s="147"/>
      <c r="T700" s="148"/>
      <c r="U700" s="121"/>
    </row>
    <row r="701" spans="2:21" ht="21.95" customHeight="1" thickBot="1">
      <c r="B701" s="151"/>
      <c r="C701" s="152"/>
      <c r="D701" s="152"/>
      <c r="E701" s="153"/>
      <c r="F701" s="152"/>
      <c r="G701" s="152"/>
      <c r="H701" s="152"/>
      <c r="I701" s="152"/>
      <c r="J701" s="152"/>
      <c r="K701" s="154"/>
      <c r="L701" s="154"/>
      <c r="M701" s="155"/>
      <c r="N701" s="155"/>
      <c r="O701" s="155"/>
      <c r="P701" s="155"/>
      <c r="Q701" s="155"/>
      <c r="R701" s="155"/>
      <c r="S701" s="156"/>
      <c r="T701" s="157"/>
      <c r="U701" s="121"/>
    </row>
    <row r="702" spans="2:21" ht="19.899999999999999" customHeight="1">
      <c r="B702" s="128"/>
      <c r="C702" s="10"/>
      <c r="D702" s="10"/>
      <c r="E702" s="129"/>
      <c r="F702" s="10"/>
      <c r="G702" s="10"/>
      <c r="H702" s="10"/>
      <c r="I702" s="10"/>
      <c r="J702" s="10"/>
      <c r="K702" s="129"/>
      <c r="L702" s="130"/>
      <c r="M702" s="145"/>
      <c r="N702" s="145"/>
      <c r="O702" s="145"/>
      <c r="P702" s="145"/>
      <c r="Q702" s="145"/>
      <c r="R702" s="145"/>
      <c r="S702" s="146"/>
      <c r="T702" s="148"/>
      <c r="U702" s="121"/>
    </row>
    <row r="703" spans="2:21" ht="19.899999999999999" customHeight="1">
      <c r="B703" s="478" t="s">
        <v>3</v>
      </c>
      <c r="C703" s="479"/>
      <c r="D703" s="480"/>
      <c r="E703" s="129"/>
      <c r="F703" s="10"/>
      <c r="G703" s="10"/>
      <c r="H703" s="10"/>
      <c r="I703" s="10"/>
      <c r="J703" s="10"/>
      <c r="K703" s="129"/>
      <c r="L703" s="130"/>
      <c r="M703" s="145">
        <f t="shared" ref="M703:R703" si="7">SUM(M668:M701)</f>
        <v>1110000</v>
      </c>
      <c r="N703" s="145">
        <f t="shared" si="7"/>
        <v>1110000</v>
      </c>
      <c r="O703" s="145">
        <f t="shared" si="7"/>
        <v>1170000</v>
      </c>
      <c r="P703" s="145">
        <f t="shared" si="7"/>
        <v>1170000</v>
      </c>
      <c r="Q703" s="145">
        <f t="shared" si="7"/>
        <v>1000000</v>
      </c>
      <c r="R703" s="145">
        <f t="shared" si="7"/>
        <v>1000000</v>
      </c>
      <c r="S703" s="145"/>
      <c r="T703" s="158"/>
      <c r="U703" s="121"/>
    </row>
    <row r="704" spans="2:21" ht="19.899999999999999" customHeight="1" thickBot="1">
      <c r="B704" s="151"/>
      <c r="C704" s="152"/>
      <c r="D704" s="152"/>
      <c r="E704" s="153"/>
      <c r="F704" s="152"/>
      <c r="G704" s="152"/>
      <c r="H704" s="152"/>
      <c r="I704" s="152"/>
      <c r="J704" s="152"/>
      <c r="K704" s="153"/>
      <c r="L704" s="154"/>
      <c r="M704" s="155"/>
      <c r="N704" s="155"/>
      <c r="O704" s="155"/>
      <c r="P704" s="155"/>
      <c r="Q704" s="155"/>
      <c r="R704" s="155"/>
      <c r="S704" s="159"/>
      <c r="T704" s="157"/>
      <c r="U704" s="121"/>
    </row>
    <row r="706" spans="1:21">
      <c r="B706" s="28" t="e">
        <f>B662</f>
        <v>#REF!</v>
      </c>
      <c r="T706" s="46" t="s">
        <v>215</v>
      </c>
    </row>
    <row r="707" spans="1:21" ht="42">
      <c r="A707" s="109"/>
      <c r="M707" s="110" t="s">
        <v>17</v>
      </c>
    </row>
    <row r="708" spans="1:21" ht="21.75" thickBot="1">
      <c r="B708" s="111"/>
      <c r="C708" s="112"/>
      <c r="D708" s="112"/>
      <c r="E708" s="112"/>
      <c r="F708" s="112"/>
      <c r="G708" s="112"/>
      <c r="H708" s="112"/>
      <c r="I708" s="112"/>
      <c r="J708" s="112"/>
      <c r="K708" s="112"/>
      <c r="L708" s="113"/>
      <c r="M708" s="112"/>
      <c r="N708" s="112"/>
      <c r="O708" s="112"/>
      <c r="P708" s="112"/>
      <c r="Q708" s="112"/>
      <c r="R708" s="112"/>
      <c r="S708" s="114"/>
      <c r="T708" s="115"/>
    </row>
    <row r="709" spans="1:21" ht="19.899999999999999" customHeight="1">
      <c r="B709" s="116"/>
      <c r="C709" s="117"/>
      <c r="D709" s="117"/>
      <c r="E709" s="118"/>
      <c r="F709" s="117"/>
      <c r="G709" s="117"/>
      <c r="H709" s="117"/>
      <c r="I709" s="117"/>
      <c r="J709" s="117"/>
      <c r="K709" s="118"/>
      <c r="L709" s="119"/>
      <c r="M709" s="481" t="s">
        <v>18</v>
      </c>
      <c r="N709" s="482"/>
      <c r="O709" s="481" t="s">
        <v>18</v>
      </c>
      <c r="P709" s="482"/>
      <c r="Q709" s="481" t="s">
        <v>18</v>
      </c>
      <c r="R709" s="482"/>
      <c r="S709" s="119" t="s">
        <v>19</v>
      </c>
      <c r="T709" s="120"/>
      <c r="U709" s="121"/>
    </row>
    <row r="710" spans="1:21" ht="19.899999999999999" customHeight="1">
      <c r="B710" s="483" t="s">
        <v>20</v>
      </c>
      <c r="C710" s="484"/>
      <c r="D710" s="485"/>
      <c r="E710" s="486" t="s">
        <v>21</v>
      </c>
      <c r="F710" s="484"/>
      <c r="G710" s="484"/>
      <c r="H710" s="484"/>
      <c r="I710" s="484"/>
      <c r="J710" s="485"/>
      <c r="K710" s="122" t="s">
        <v>22</v>
      </c>
      <c r="L710" s="122" t="s">
        <v>5</v>
      </c>
      <c r="M710" s="487" t="s">
        <v>479</v>
      </c>
      <c r="N710" s="488"/>
      <c r="O710" s="487" t="s">
        <v>509</v>
      </c>
      <c r="P710" s="488"/>
      <c r="Q710" s="487" t="s">
        <v>515</v>
      </c>
      <c r="R710" s="488"/>
      <c r="S710" s="122" t="s">
        <v>23</v>
      </c>
      <c r="T710" s="123" t="s">
        <v>24</v>
      </c>
      <c r="U710" s="121"/>
    </row>
    <row r="711" spans="1:21" ht="19.899999999999999" customHeight="1" thickBot="1">
      <c r="B711" s="124"/>
      <c r="C711" s="114"/>
      <c r="D711" s="114"/>
      <c r="E711" s="125"/>
      <c r="F711" s="114"/>
      <c r="G711" s="114"/>
      <c r="H711" s="114"/>
      <c r="I711" s="114"/>
      <c r="J711" s="114"/>
      <c r="K711" s="125"/>
      <c r="L711" s="126"/>
      <c r="M711" s="126" t="s">
        <v>25</v>
      </c>
      <c r="N711" s="126" t="s">
        <v>26</v>
      </c>
      <c r="O711" s="126" t="s">
        <v>25</v>
      </c>
      <c r="P711" s="126" t="s">
        <v>26</v>
      </c>
      <c r="Q711" s="126" t="s">
        <v>25</v>
      </c>
      <c r="R711" s="126" t="s">
        <v>26</v>
      </c>
      <c r="S711" s="126"/>
      <c r="T711" s="127"/>
      <c r="U711" s="121"/>
    </row>
    <row r="712" spans="1:21" ht="21.95" customHeight="1">
      <c r="B712" s="128"/>
      <c r="C712" s="10"/>
      <c r="D712" s="10"/>
      <c r="E712" s="129"/>
      <c r="F712" s="10"/>
      <c r="G712" s="10"/>
      <c r="H712" s="10"/>
      <c r="I712" s="10"/>
      <c r="J712" s="10"/>
      <c r="K712" s="129"/>
      <c r="L712" s="130"/>
      <c r="M712" s="131"/>
      <c r="N712" s="129"/>
      <c r="O712" s="131"/>
      <c r="P712" s="129"/>
      <c r="Q712" s="131"/>
      <c r="R712" s="129"/>
      <c r="S712" s="132"/>
      <c r="T712" s="133"/>
      <c r="U712" s="121"/>
    </row>
    <row r="713" spans="1:21" ht="21.95" customHeight="1">
      <c r="B713" s="134"/>
      <c r="C713" s="135" t="s">
        <v>240</v>
      </c>
      <c r="D713" s="136"/>
      <c r="E713" s="137"/>
      <c r="F713" s="135" t="s">
        <v>252</v>
      </c>
      <c r="G713" s="136"/>
      <c r="H713" s="136"/>
      <c r="I713" s="136"/>
      <c r="J713" s="136"/>
      <c r="K713" s="138">
        <v>3</v>
      </c>
      <c r="L713" s="138" t="s">
        <v>124</v>
      </c>
      <c r="M713" s="139">
        <v>127480</v>
      </c>
      <c r="N713" s="140">
        <f>SUM(K713*M713)</f>
        <v>382440</v>
      </c>
      <c r="O713" s="139">
        <v>201380</v>
      </c>
      <c r="P713" s="140">
        <f>SUM(K713*O713)</f>
        <v>604140</v>
      </c>
      <c r="Q713" s="141">
        <v>203780</v>
      </c>
      <c r="R713" s="177">
        <f>SUM(K713*Q713)</f>
        <v>611340</v>
      </c>
      <c r="S713" s="142">
        <f>M713</f>
        <v>127480</v>
      </c>
      <c r="T713" s="143" t="str">
        <f>M710</f>
        <v>大里総合建材㈱</v>
      </c>
      <c r="U713" s="121"/>
    </row>
    <row r="714" spans="1:21" ht="21.95" customHeight="1">
      <c r="B714" s="128"/>
      <c r="C714" s="10"/>
      <c r="D714" s="10"/>
      <c r="E714" s="129"/>
      <c r="F714" s="10"/>
      <c r="G714" s="10"/>
      <c r="H714" s="10"/>
      <c r="I714" s="10"/>
      <c r="J714" s="10"/>
      <c r="K714" s="129"/>
      <c r="L714" s="130"/>
      <c r="M714" s="131"/>
      <c r="N714" s="129"/>
      <c r="O714" s="131"/>
      <c r="P714" s="129"/>
      <c r="Q714" s="131"/>
      <c r="R714" s="129"/>
      <c r="S714" s="132"/>
      <c r="T714" s="133"/>
      <c r="U714" s="121"/>
    </row>
    <row r="715" spans="1:21" ht="21.95" customHeight="1">
      <c r="B715" s="134"/>
      <c r="C715" s="135" t="s">
        <v>241</v>
      </c>
      <c r="D715" s="136"/>
      <c r="E715" s="137"/>
      <c r="F715" s="135" t="s">
        <v>253</v>
      </c>
      <c r="G715" s="136"/>
      <c r="H715" s="136"/>
      <c r="I715" s="136"/>
      <c r="J715" s="136"/>
      <c r="K715" s="138">
        <v>2</v>
      </c>
      <c r="L715" s="138" t="s">
        <v>124</v>
      </c>
      <c r="M715" s="139">
        <v>135950</v>
      </c>
      <c r="N715" s="140">
        <f>SUM(K715*M715)</f>
        <v>271900</v>
      </c>
      <c r="O715" s="139">
        <v>155790</v>
      </c>
      <c r="P715" s="140">
        <f>SUM(K715*O715)</f>
        <v>311580</v>
      </c>
      <c r="Q715" s="141">
        <v>156170</v>
      </c>
      <c r="R715" s="177">
        <f>SUM(K715*Q715)</f>
        <v>312340</v>
      </c>
      <c r="S715" s="142">
        <f>M715</f>
        <v>135950</v>
      </c>
      <c r="T715" s="143" t="str">
        <f>T713</f>
        <v>大里総合建材㈱</v>
      </c>
      <c r="U715" s="121"/>
    </row>
    <row r="716" spans="1:21" ht="21.95" customHeight="1">
      <c r="B716" s="128"/>
      <c r="C716" s="10"/>
      <c r="D716" s="10"/>
      <c r="E716" s="129"/>
      <c r="F716" s="10"/>
      <c r="G716" s="10"/>
      <c r="H716" s="10"/>
      <c r="I716" s="10"/>
      <c r="J716" s="10"/>
      <c r="K716" s="129"/>
      <c r="L716" s="130"/>
      <c r="M716" s="168"/>
      <c r="N716" s="169"/>
      <c r="O716" s="168"/>
      <c r="P716" s="169"/>
      <c r="Q716" s="131"/>
      <c r="R716" s="129"/>
      <c r="S716" s="176"/>
      <c r="T716" s="187"/>
      <c r="U716" s="121"/>
    </row>
    <row r="717" spans="1:21" ht="21.95" customHeight="1">
      <c r="B717" s="134"/>
      <c r="C717" s="135" t="s">
        <v>242</v>
      </c>
      <c r="D717" s="136"/>
      <c r="E717" s="137"/>
      <c r="F717" s="135" t="s">
        <v>254</v>
      </c>
      <c r="G717" s="136"/>
      <c r="H717" s="136"/>
      <c r="I717" s="136"/>
      <c r="J717" s="136"/>
      <c r="K717" s="138">
        <v>1</v>
      </c>
      <c r="L717" s="138" t="s">
        <v>124</v>
      </c>
      <c r="M717" s="139">
        <v>110740</v>
      </c>
      <c r="N717" s="140">
        <f>SUM(K717*M717)</f>
        <v>110740</v>
      </c>
      <c r="O717" s="139">
        <v>220930</v>
      </c>
      <c r="P717" s="140">
        <f>SUM(K717*O717)</f>
        <v>220930</v>
      </c>
      <c r="Q717" s="141">
        <v>223430</v>
      </c>
      <c r="R717" s="177">
        <f>SUM(K717*Q717)</f>
        <v>223430</v>
      </c>
      <c r="S717" s="142">
        <f>M717</f>
        <v>110740</v>
      </c>
      <c r="T717" s="143" t="str">
        <f>T715</f>
        <v>大里総合建材㈱</v>
      </c>
      <c r="U717" s="121"/>
    </row>
    <row r="718" spans="1:21" ht="21.95" customHeight="1">
      <c r="B718" s="128"/>
      <c r="C718" s="10"/>
      <c r="D718" s="10"/>
      <c r="E718" s="129"/>
      <c r="F718" s="10"/>
      <c r="G718" s="10"/>
      <c r="H718" s="10"/>
      <c r="I718" s="10"/>
      <c r="J718" s="10"/>
      <c r="K718" s="129"/>
      <c r="L718" s="130"/>
      <c r="M718" s="131"/>
      <c r="N718" s="129"/>
      <c r="O718" s="131"/>
      <c r="P718" s="129"/>
      <c r="Q718" s="131"/>
      <c r="R718" s="129"/>
      <c r="S718" s="132"/>
      <c r="T718" s="133"/>
      <c r="U718" s="121"/>
    </row>
    <row r="719" spans="1:21" ht="21.95" customHeight="1">
      <c r="B719" s="134"/>
      <c r="C719" s="135" t="s">
        <v>243</v>
      </c>
      <c r="D719" s="136"/>
      <c r="E719" s="137"/>
      <c r="F719" s="135" t="s">
        <v>255</v>
      </c>
      <c r="G719" s="136"/>
      <c r="H719" s="136"/>
      <c r="I719" s="136"/>
      <c r="J719" s="136"/>
      <c r="K719" s="138">
        <v>1</v>
      </c>
      <c r="L719" s="138" t="s">
        <v>124</v>
      </c>
      <c r="M719" s="139">
        <v>89010</v>
      </c>
      <c r="N719" s="140">
        <f>SUM(K719*M719)</f>
        <v>89010</v>
      </c>
      <c r="O719" s="139">
        <v>110110</v>
      </c>
      <c r="P719" s="140">
        <f>SUM(K719*O719)</f>
        <v>110110</v>
      </c>
      <c r="Q719" s="141">
        <v>111610</v>
      </c>
      <c r="R719" s="177">
        <f>SUM(K719*Q719)</f>
        <v>111610</v>
      </c>
      <c r="S719" s="142">
        <f>M719</f>
        <v>89010</v>
      </c>
      <c r="T719" s="143" t="str">
        <f>T717</f>
        <v>大里総合建材㈱</v>
      </c>
      <c r="U719" s="121"/>
    </row>
    <row r="720" spans="1:21" ht="21.95" customHeight="1">
      <c r="B720" s="128"/>
      <c r="C720" s="10"/>
      <c r="D720" s="10"/>
      <c r="E720" s="129"/>
      <c r="F720" s="10"/>
      <c r="G720" s="10"/>
      <c r="H720" s="10"/>
      <c r="I720" s="10"/>
      <c r="J720" s="10"/>
      <c r="K720" s="129"/>
      <c r="L720" s="130"/>
      <c r="M720" s="131"/>
      <c r="N720" s="129"/>
      <c r="O720" s="131"/>
      <c r="P720" s="129"/>
      <c r="Q720" s="131"/>
      <c r="R720" s="129"/>
      <c r="S720" s="132"/>
      <c r="T720" s="133"/>
      <c r="U720" s="121"/>
    </row>
    <row r="721" spans="2:21" ht="21.95" customHeight="1">
      <c r="B721" s="134"/>
      <c r="C721" s="135" t="s">
        <v>244</v>
      </c>
      <c r="D721" s="136"/>
      <c r="E721" s="137"/>
      <c r="F721" s="135" t="s">
        <v>256</v>
      </c>
      <c r="G721" s="136"/>
      <c r="H721" s="136"/>
      <c r="I721" s="136"/>
      <c r="J721" s="136"/>
      <c r="K721" s="138">
        <v>1</v>
      </c>
      <c r="L721" s="138" t="s">
        <v>124</v>
      </c>
      <c r="M721" s="139">
        <f>SUM(237130+251870)</f>
        <v>489000</v>
      </c>
      <c r="N721" s="140">
        <f>SUM(K721*M721)</f>
        <v>489000</v>
      </c>
      <c r="O721" s="139">
        <f>SUM(409660+302570)</f>
        <v>712230</v>
      </c>
      <c r="P721" s="140">
        <f>SUM(K721*O721)</f>
        <v>712230</v>
      </c>
      <c r="Q721" s="141">
        <f>SUM(414380,314550)</f>
        <v>728930</v>
      </c>
      <c r="R721" s="177">
        <f>SUM(K721*Q721)</f>
        <v>728930</v>
      </c>
      <c r="S721" s="142">
        <f>M721</f>
        <v>489000</v>
      </c>
      <c r="T721" s="143" t="str">
        <f>T719</f>
        <v>大里総合建材㈱</v>
      </c>
      <c r="U721" s="121"/>
    </row>
    <row r="722" spans="2:21" ht="21.95" customHeight="1">
      <c r="B722" s="128"/>
      <c r="C722" s="10"/>
      <c r="D722" s="10"/>
      <c r="E722" s="129"/>
      <c r="F722" s="10"/>
      <c r="G722" s="10"/>
      <c r="H722" s="10"/>
      <c r="I722" s="10"/>
      <c r="J722" s="10"/>
      <c r="K722" s="129"/>
      <c r="L722" s="130"/>
      <c r="M722" s="131"/>
      <c r="N722" s="129"/>
      <c r="O722" s="131"/>
      <c r="P722" s="129"/>
      <c r="Q722" s="131"/>
      <c r="R722" s="129"/>
      <c r="S722" s="132"/>
      <c r="T722" s="133"/>
      <c r="U722" s="121"/>
    </row>
    <row r="723" spans="2:21" ht="21.95" customHeight="1">
      <c r="B723" s="134"/>
      <c r="C723" s="135" t="s">
        <v>245</v>
      </c>
      <c r="D723" s="136"/>
      <c r="E723" s="137"/>
      <c r="F723" s="135" t="s">
        <v>257</v>
      </c>
      <c r="G723" s="136"/>
      <c r="H723" s="136"/>
      <c r="I723" s="136"/>
      <c r="J723" s="136"/>
      <c r="K723" s="138">
        <v>1</v>
      </c>
      <c r="L723" s="138" t="s">
        <v>124</v>
      </c>
      <c r="M723" s="139">
        <v>467050</v>
      </c>
      <c r="N723" s="140">
        <f>SUM(K723*M723)</f>
        <v>467050</v>
      </c>
      <c r="O723" s="139">
        <v>958420</v>
      </c>
      <c r="P723" s="140">
        <f>SUM(K723*O723)</f>
        <v>958420</v>
      </c>
      <c r="Q723" s="141">
        <v>966960</v>
      </c>
      <c r="R723" s="177">
        <f>SUM(K723*Q723)</f>
        <v>966960</v>
      </c>
      <c r="S723" s="142">
        <f>M723</f>
        <v>467050</v>
      </c>
      <c r="T723" s="143" t="str">
        <f>T721</f>
        <v>大里総合建材㈱</v>
      </c>
      <c r="U723" s="121"/>
    </row>
    <row r="724" spans="2:21" ht="21.95" customHeight="1">
      <c r="B724" s="128"/>
      <c r="C724" s="10"/>
      <c r="D724" s="10"/>
      <c r="E724" s="129"/>
      <c r="F724" s="10"/>
      <c r="G724" s="10"/>
      <c r="H724" s="10"/>
      <c r="I724" s="10"/>
      <c r="J724" s="10"/>
      <c r="K724" s="129"/>
      <c r="L724" s="130"/>
      <c r="M724" s="131"/>
      <c r="N724" s="129"/>
      <c r="O724" s="131"/>
      <c r="P724" s="129"/>
      <c r="Q724" s="131"/>
      <c r="R724" s="129"/>
      <c r="S724" s="132"/>
      <c r="T724" s="133"/>
      <c r="U724" s="121"/>
    </row>
    <row r="725" spans="2:21" ht="21.95" customHeight="1">
      <c r="B725" s="134"/>
      <c r="C725" s="135" t="s">
        <v>246</v>
      </c>
      <c r="D725" s="136"/>
      <c r="E725" s="137"/>
      <c r="F725" s="135" t="s">
        <v>258</v>
      </c>
      <c r="G725" s="136"/>
      <c r="H725" s="136"/>
      <c r="I725" s="136"/>
      <c r="J725" s="136"/>
      <c r="K725" s="138">
        <v>1</v>
      </c>
      <c r="L725" s="138" t="s">
        <v>124</v>
      </c>
      <c r="M725" s="139">
        <v>66040</v>
      </c>
      <c r="N725" s="140">
        <f>SUM(K725*M725)</f>
        <v>66040</v>
      </c>
      <c r="O725" s="139">
        <v>170460</v>
      </c>
      <c r="P725" s="140">
        <f>SUM(K725*O725)</f>
        <v>170460</v>
      </c>
      <c r="Q725" s="141">
        <v>161580</v>
      </c>
      <c r="R725" s="177">
        <f>SUM(K725*Q725)</f>
        <v>161580</v>
      </c>
      <c r="S725" s="142">
        <f>M725</f>
        <v>66040</v>
      </c>
      <c r="T725" s="143" t="str">
        <f>T723</f>
        <v>大里総合建材㈱</v>
      </c>
      <c r="U725" s="121"/>
    </row>
    <row r="726" spans="2:21" ht="21.95" customHeight="1">
      <c r="B726" s="128"/>
      <c r="C726" s="10"/>
      <c r="D726" s="10"/>
      <c r="E726" s="129"/>
      <c r="F726" s="10"/>
      <c r="G726" s="10"/>
      <c r="H726" s="10"/>
      <c r="I726" s="10"/>
      <c r="J726" s="10"/>
      <c r="K726" s="129"/>
      <c r="L726" s="130"/>
      <c r="M726" s="131"/>
      <c r="N726" s="129"/>
      <c r="O726" s="131"/>
      <c r="P726" s="129"/>
      <c r="Q726" s="131"/>
      <c r="R726" s="129"/>
      <c r="S726" s="132"/>
      <c r="T726" s="133"/>
      <c r="U726" s="121"/>
    </row>
    <row r="727" spans="2:21" ht="21.95" customHeight="1">
      <c r="B727" s="134"/>
      <c r="C727" s="135" t="s">
        <v>247</v>
      </c>
      <c r="D727" s="136"/>
      <c r="E727" s="137"/>
      <c r="F727" s="135" t="s">
        <v>259</v>
      </c>
      <c r="G727" s="136"/>
      <c r="H727" s="136"/>
      <c r="I727" s="136"/>
      <c r="J727" s="136"/>
      <c r="K727" s="138">
        <v>3</v>
      </c>
      <c r="L727" s="138" t="s">
        <v>124</v>
      </c>
      <c r="M727" s="139">
        <v>891480</v>
      </c>
      <c r="N727" s="140">
        <f>SUM(K727*M727)</f>
        <v>2674440</v>
      </c>
      <c r="O727" s="139">
        <v>759130</v>
      </c>
      <c r="P727" s="140">
        <f>SUM(K727*O727)</f>
        <v>2277390</v>
      </c>
      <c r="Q727" s="141">
        <v>758780</v>
      </c>
      <c r="R727" s="177">
        <f>SUM(K727*Q727)</f>
        <v>2276340</v>
      </c>
      <c r="S727" s="142">
        <f>M727</f>
        <v>891480</v>
      </c>
      <c r="T727" s="143" t="str">
        <f>T725</f>
        <v>大里総合建材㈱</v>
      </c>
      <c r="U727" s="121"/>
    </row>
    <row r="728" spans="2:21" ht="21.95" customHeight="1">
      <c r="B728" s="128"/>
      <c r="C728" s="10"/>
      <c r="D728" s="10"/>
      <c r="E728" s="129"/>
      <c r="F728" s="10"/>
      <c r="G728" s="10"/>
      <c r="H728" s="10"/>
      <c r="I728" s="10"/>
      <c r="J728" s="10"/>
      <c r="K728" s="129"/>
      <c r="L728" s="130"/>
      <c r="M728" s="131"/>
      <c r="N728" s="129"/>
      <c r="O728" s="131"/>
      <c r="P728" s="129"/>
      <c r="Q728" s="131"/>
      <c r="R728" s="129"/>
      <c r="S728" s="132"/>
      <c r="T728" s="133"/>
      <c r="U728" s="121"/>
    </row>
    <row r="729" spans="2:21" ht="21.95" customHeight="1">
      <c r="B729" s="134"/>
      <c r="C729" s="135" t="s">
        <v>248</v>
      </c>
      <c r="D729" s="136"/>
      <c r="E729" s="137"/>
      <c r="F729" s="135" t="s">
        <v>260</v>
      </c>
      <c r="G729" s="136"/>
      <c r="H729" s="136"/>
      <c r="I729" s="136"/>
      <c r="J729" s="136"/>
      <c r="K729" s="138">
        <v>1</v>
      </c>
      <c r="L729" s="138" t="s">
        <v>124</v>
      </c>
      <c r="M729" s="139">
        <v>69860</v>
      </c>
      <c r="N729" s="140">
        <f>SUM(K729*M729)</f>
        <v>69860</v>
      </c>
      <c r="O729" s="139">
        <v>105330</v>
      </c>
      <c r="P729" s="140">
        <f>SUM(K729*O729)</f>
        <v>105330</v>
      </c>
      <c r="Q729" s="141">
        <v>105330</v>
      </c>
      <c r="R729" s="177">
        <f>SUM(K729*Q729)</f>
        <v>105330</v>
      </c>
      <c r="S729" s="142">
        <f>M729</f>
        <v>69860</v>
      </c>
      <c r="T729" s="143" t="str">
        <f>T727</f>
        <v>大里総合建材㈱</v>
      </c>
      <c r="U729" s="121"/>
    </row>
    <row r="730" spans="2:21" ht="21.95" customHeight="1">
      <c r="B730" s="128"/>
      <c r="C730" s="10"/>
      <c r="D730" s="10"/>
      <c r="E730" s="129"/>
      <c r="F730" s="10"/>
      <c r="G730" s="10"/>
      <c r="H730" s="10"/>
      <c r="I730" s="10"/>
      <c r="J730" s="10"/>
      <c r="K730" s="129"/>
      <c r="L730" s="130"/>
      <c r="M730" s="131"/>
      <c r="N730" s="129"/>
      <c r="O730" s="131"/>
      <c r="P730" s="129"/>
      <c r="Q730" s="131"/>
      <c r="R730" s="129"/>
      <c r="S730" s="132"/>
      <c r="T730" s="133"/>
      <c r="U730" s="121"/>
    </row>
    <row r="731" spans="2:21" ht="21.95" customHeight="1">
      <c r="B731" s="134"/>
      <c r="C731" s="135" t="s">
        <v>249</v>
      </c>
      <c r="D731" s="136"/>
      <c r="E731" s="137"/>
      <c r="F731" s="135" t="s">
        <v>260</v>
      </c>
      <c r="G731" s="136"/>
      <c r="H731" s="136"/>
      <c r="I731" s="136"/>
      <c r="J731" s="136"/>
      <c r="K731" s="138">
        <v>1</v>
      </c>
      <c r="L731" s="138" t="s">
        <v>124</v>
      </c>
      <c r="M731" s="139">
        <v>69860</v>
      </c>
      <c r="N731" s="140">
        <f>SUM(K731*M731)</f>
        <v>69860</v>
      </c>
      <c r="O731" s="139">
        <v>160410</v>
      </c>
      <c r="P731" s="140">
        <f>SUM(K731*O731)</f>
        <v>160410</v>
      </c>
      <c r="Q731" s="141">
        <v>160410</v>
      </c>
      <c r="R731" s="177">
        <f>SUM(K731*Q731)</f>
        <v>160410</v>
      </c>
      <c r="S731" s="142">
        <f>M731</f>
        <v>69860</v>
      </c>
      <c r="T731" s="143" t="str">
        <f>T729</f>
        <v>大里総合建材㈱</v>
      </c>
      <c r="U731" s="121"/>
    </row>
    <row r="732" spans="2:21" ht="21.95" customHeight="1">
      <c r="B732" s="128"/>
      <c r="C732" s="10"/>
      <c r="D732" s="10"/>
      <c r="E732" s="129"/>
      <c r="F732" s="10"/>
      <c r="G732" s="10"/>
      <c r="H732" s="10"/>
      <c r="I732" s="10"/>
      <c r="J732" s="10"/>
      <c r="K732" s="129"/>
      <c r="L732" s="130"/>
      <c r="M732" s="131"/>
      <c r="N732" s="129"/>
      <c r="O732" s="131"/>
      <c r="P732" s="129"/>
      <c r="Q732" s="131"/>
      <c r="R732" s="129"/>
      <c r="S732" s="132"/>
      <c r="T732" s="133"/>
      <c r="U732" s="121"/>
    </row>
    <row r="733" spans="2:21" ht="21.75" customHeight="1">
      <c r="B733" s="134"/>
      <c r="C733" s="135" t="s">
        <v>250</v>
      </c>
      <c r="D733" s="136"/>
      <c r="E733" s="137"/>
      <c r="F733" s="135" t="s">
        <v>261</v>
      </c>
      <c r="G733" s="136"/>
      <c r="H733" s="136"/>
      <c r="I733" s="136"/>
      <c r="J733" s="136"/>
      <c r="K733" s="138">
        <v>1</v>
      </c>
      <c r="L733" s="138" t="s">
        <v>124</v>
      </c>
      <c r="M733" s="139">
        <v>67250</v>
      </c>
      <c r="N733" s="140">
        <f>SUM(K733*M733)</f>
        <v>67250</v>
      </c>
      <c r="O733" s="139">
        <v>103220</v>
      </c>
      <c r="P733" s="140">
        <f>SUM(K733*O733)</f>
        <v>103220</v>
      </c>
      <c r="Q733" s="141">
        <v>131490</v>
      </c>
      <c r="R733" s="177">
        <f>SUM(K733*Q733)</f>
        <v>131490</v>
      </c>
      <c r="S733" s="142">
        <f>M733</f>
        <v>67250</v>
      </c>
      <c r="T733" s="143" t="str">
        <f>T731</f>
        <v>大里総合建材㈱</v>
      </c>
      <c r="U733" s="121"/>
    </row>
    <row r="734" spans="2:21" ht="23.25" customHeight="1">
      <c r="B734" s="128"/>
      <c r="C734" s="10"/>
      <c r="D734" s="10"/>
      <c r="E734" s="129"/>
      <c r="F734" s="10"/>
      <c r="G734" s="10"/>
      <c r="H734" s="10"/>
      <c r="I734" s="10"/>
      <c r="J734" s="10"/>
      <c r="K734" s="129"/>
      <c r="L734" s="130"/>
      <c r="M734" s="131"/>
      <c r="N734" s="129"/>
      <c r="O734" s="131"/>
      <c r="P734" s="129"/>
      <c r="Q734" s="131"/>
      <c r="R734" s="129"/>
      <c r="S734" s="132"/>
      <c r="T734" s="133"/>
      <c r="U734" s="121"/>
    </row>
    <row r="735" spans="2:21" ht="21.95" customHeight="1">
      <c r="B735" s="134"/>
      <c r="C735" s="135" t="s">
        <v>251</v>
      </c>
      <c r="D735" s="136"/>
      <c r="E735" s="137"/>
      <c r="F735" s="135" t="s">
        <v>262</v>
      </c>
      <c r="G735" s="136"/>
      <c r="H735" s="136"/>
      <c r="I735" s="136"/>
      <c r="J735" s="136"/>
      <c r="K735" s="138">
        <v>1</v>
      </c>
      <c r="L735" s="138" t="s">
        <v>124</v>
      </c>
      <c r="M735" s="139">
        <v>65450</v>
      </c>
      <c r="N735" s="140">
        <f>SUM(K735*M735)</f>
        <v>65450</v>
      </c>
      <c r="O735" s="139">
        <v>150270</v>
      </c>
      <c r="P735" s="140">
        <f>SUM(K735*O735)</f>
        <v>150270</v>
      </c>
      <c r="Q735" s="141">
        <v>150270</v>
      </c>
      <c r="R735" s="177">
        <f>SUM(K735*Q735)</f>
        <v>150270</v>
      </c>
      <c r="S735" s="142">
        <f>M735</f>
        <v>65450</v>
      </c>
      <c r="T735" s="143" t="str">
        <f>T733</f>
        <v>大里総合建材㈱</v>
      </c>
      <c r="U735" s="121"/>
    </row>
    <row r="736" spans="2:21" ht="21.95" customHeight="1">
      <c r="B736" s="128"/>
      <c r="C736" s="10"/>
      <c r="D736" s="10"/>
      <c r="E736" s="129"/>
      <c r="F736" s="10"/>
      <c r="G736" s="10"/>
      <c r="H736" s="10"/>
      <c r="I736" s="10"/>
      <c r="J736" s="10"/>
      <c r="K736" s="129"/>
      <c r="L736" s="130"/>
      <c r="M736" s="131"/>
      <c r="N736" s="129"/>
      <c r="O736" s="131"/>
      <c r="P736" s="129"/>
      <c r="Q736" s="131"/>
      <c r="R736" s="129"/>
      <c r="S736" s="132"/>
      <c r="T736" s="133"/>
      <c r="U736" s="121"/>
    </row>
    <row r="737" spans="1:21" ht="21.95" customHeight="1">
      <c r="B737" s="134"/>
      <c r="C737" s="135" t="s">
        <v>263</v>
      </c>
      <c r="D737" s="136"/>
      <c r="E737" s="137"/>
      <c r="F737" s="135" t="s">
        <v>268</v>
      </c>
      <c r="G737" s="136"/>
      <c r="H737" s="136"/>
      <c r="I737" s="136"/>
      <c r="J737" s="136"/>
      <c r="K737" s="138">
        <v>1</v>
      </c>
      <c r="L737" s="138" t="s">
        <v>124</v>
      </c>
      <c r="M737" s="139">
        <v>25690</v>
      </c>
      <c r="N737" s="140">
        <f>SUM(K737*M737)</f>
        <v>25690</v>
      </c>
      <c r="O737" s="139">
        <v>46440</v>
      </c>
      <c r="P737" s="140">
        <f>SUM(K737*O737)</f>
        <v>46440</v>
      </c>
      <c r="Q737" s="141">
        <v>46440</v>
      </c>
      <c r="R737" s="177">
        <f>SUM(K737*Q737)</f>
        <v>46440</v>
      </c>
      <c r="S737" s="142">
        <f>M737</f>
        <v>25690</v>
      </c>
      <c r="T737" s="143" t="str">
        <f>T735</f>
        <v>大里総合建材㈱</v>
      </c>
      <c r="U737" s="121"/>
    </row>
    <row r="738" spans="1:21" ht="21.95" customHeight="1">
      <c r="B738" s="128"/>
      <c r="C738" s="10"/>
      <c r="D738" s="10"/>
      <c r="E738" s="129"/>
      <c r="F738" s="10"/>
      <c r="G738" s="10"/>
      <c r="H738" s="10"/>
      <c r="I738" s="10"/>
      <c r="J738" s="10"/>
      <c r="K738" s="129"/>
      <c r="L738" s="130"/>
      <c r="M738" s="131"/>
      <c r="N738" s="129"/>
      <c r="O738" s="131"/>
      <c r="P738" s="129"/>
      <c r="Q738" s="131"/>
      <c r="R738" s="129"/>
      <c r="S738" s="132"/>
      <c r="T738" s="133"/>
      <c r="U738" s="121"/>
    </row>
    <row r="739" spans="1:21" ht="21.95" customHeight="1">
      <c r="B739" s="134"/>
      <c r="C739" s="135" t="s">
        <v>264</v>
      </c>
      <c r="D739" s="136"/>
      <c r="E739" s="137"/>
      <c r="F739" s="135" t="s">
        <v>269</v>
      </c>
      <c r="G739" s="136"/>
      <c r="H739" s="136"/>
      <c r="I739" s="136"/>
      <c r="J739" s="136"/>
      <c r="K739" s="138">
        <v>1</v>
      </c>
      <c r="L739" s="138" t="s">
        <v>124</v>
      </c>
      <c r="M739" s="139">
        <v>104740</v>
      </c>
      <c r="N739" s="140">
        <f>SUM(K739*M739)</f>
        <v>104740</v>
      </c>
      <c r="O739" s="139">
        <v>154600</v>
      </c>
      <c r="P739" s="140">
        <f>SUM(K739*O739)</f>
        <v>154600</v>
      </c>
      <c r="Q739" s="141">
        <v>154600</v>
      </c>
      <c r="R739" s="177">
        <f>SUM(K739*Q739)</f>
        <v>154600</v>
      </c>
      <c r="S739" s="142">
        <f>M739</f>
        <v>104740</v>
      </c>
      <c r="T739" s="143" t="str">
        <f>T737</f>
        <v>大里総合建材㈱</v>
      </c>
      <c r="U739" s="121"/>
    </row>
    <row r="740" spans="1:21" ht="21.95" customHeight="1">
      <c r="B740" s="128"/>
      <c r="C740" s="10"/>
      <c r="D740" s="10"/>
      <c r="E740" s="129"/>
      <c r="F740" s="10"/>
      <c r="G740" s="10"/>
      <c r="H740" s="10"/>
      <c r="I740" s="10"/>
      <c r="J740" s="10"/>
      <c r="K740" s="129"/>
      <c r="L740" s="130"/>
      <c r="M740" s="131"/>
      <c r="N740" s="129"/>
      <c r="O740" s="131"/>
      <c r="P740" s="129"/>
      <c r="Q740" s="131"/>
      <c r="R740" s="129"/>
      <c r="S740" s="132"/>
      <c r="T740" s="133"/>
      <c r="U740" s="121"/>
    </row>
    <row r="741" spans="1:21" ht="21.95" customHeight="1">
      <c r="B741" s="134"/>
      <c r="C741" s="135" t="s">
        <v>265</v>
      </c>
      <c r="D741" s="136"/>
      <c r="E741" s="137"/>
      <c r="F741" s="135" t="s">
        <v>269</v>
      </c>
      <c r="G741" s="136"/>
      <c r="H741" s="136"/>
      <c r="I741" s="136"/>
      <c r="J741" s="136"/>
      <c r="K741" s="138">
        <v>1</v>
      </c>
      <c r="L741" s="138" t="s">
        <v>124</v>
      </c>
      <c r="M741" s="139">
        <v>617230</v>
      </c>
      <c r="N741" s="140">
        <f>SUM(K741*M741)</f>
        <v>617230</v>
      </c>
      <c r="O741" s="139">
        <v>504480</v>
      </c>
      <c r="P741" s="140">
        <f>SUM(K741*O741)</f>
        <v>504480</v>
      </c>
      <c r="Q741" s="141">
        <v>511880</v>
      </c>
      <c r="R741" s="177">
        <f>SUM(K741*Q741)</f>
        <v>511880</v>
      </c>
      <c r="S741" s="142">
        <f>M741</f>
        <v>617230</v>
      </c>
      <c r="T741" s="143" t="str">
        <f>T739</f>
        <v>大里総合建材㈱</v>
      </c>
      <c r="U741" s="121"/>
    </row>
    <row r="742" spans="1:21" ht="21.95" customHeight="1">
      <c r="B742" s="128"/>
      <c r="C742" s="10"/>
      <c r="D742" s="10"/>
      <c r="E742" s="129"/>
      <c r="F742" s="10"/>
      <c r="G742" s="10"/>
      <c r="H742" s="10"/>
      <c r="I742" s="10"/>
      <c r="J742" s="10"/>
      <c r="K742" s="129"/>
      <c r="L742" s="130"/>
      <c r="M742" s="131"/>
      <c r="N742" s="129"/>
      <c r="O742" s="131"/>
      <c r="P742" s="129"/>
      <c r="Q742" s="131"/>
      <c r="R742" s="129"/>
      <c r="S742" s="132"/>
      <c r="T742" s="133"/>
      <c r="U742" s="121"/>
    </row>
    <row r="743" spans="1:21" ht="21.95" customHeight="1">
      <c r="B743" s="134"/>
      <c r="C743" s="135" t="s">
        <v>266</v>
      </c>
      <c r="D743" s="136"/>
      <c r="E743" s="137"/>
      <c r="F743" s="135" t="s">
        <v>270</v>
      </c>
      <c r="G743" s="136"/>
      <c r="H743" s="136"/>
      <c r="I743" s="136"/>
      <c r="J743" s="136"/>
      <c r="K743" s="138">
        <v>1</v>
      </c>
      <c r="L743" s="138" t="s">
        <v>124</v>
      </c>
      <c r="M743" s="139">
        <v>49020</v>
      </c>
      <c r="N743" s="140">
        <f>SUM(K743*M743)</f>
        <v>49020</v>
      </c>
      <c r="O743" s="139">
        <v>73870</v>
      </c>
      <c r="P743" s="140">
        <f>SUM(K743*O743)</f>
        <v>73870</v>
      </c>
      <c r="Q743" s="141">
        <v>73870</v>
      </c>
      <c r="R743" s="177">
        <f>SUM(K743*Q743)</f>
        <v>73870</v>
      </c>
      <c r="S743" s="142">
        <f>M743</f>
        <v>49020</v>
      </c>
      <c r="T743" s="143" t="str">
        <f>T741</f>
        <v>大里総合建材㈱</v>
      </c>
      <c r="U743" s="121"/>
    </row>
    <row r="744" spans="1:21" ht="21.95" customHeight="1">
      <c r="B744" s="128"/>
      <c r="C744" s="10"/>
      <c r="D744" s="10"/>
      <c r="E744" s="129"/>
      <c r="F744" s="10"/>
      <c r="G744" s="10"/>
      <c r="H744" s="10"/>
      <c r="I744" s="10"/>
      <c r="J744" s="10"/>
      <c r="K744" s="129"/>
      <c r="L744" s="130"/>
      <c r="M744" s="131"/>
      <c r="N744" s="129"/>
      <c r="O744" s="131"/>
      <c r="P744" s="129"/>
      <c r="Q744" s="168"/>
      <c r="R744" s="170"/>
      <c r="S744" s="132"/>
      <c r="T744" s="133"/>
      <c r="U744" s="121"/>
    </row>
    <row r="745" spans="1:21" ht="21.95" customHeight="1" thickBot="1">
      <c r="B745" s="151"/>
      <c r="C745" s="152" t="s">
        <v>267</v>
      </c>
      <c r="D745" s="152"/>
      <c r="E745" s="153"/>
      <c r="F745" s="152" t="s">
        <v>271</v>
      </c>
      <c r="G745" s="152"/>
      <c r="H745" s="152"/>
      <c r="I745" s="152"/>
      <c r="J745" s="152"/>
      <c r="K745" s="154">
        <v>1</v>
      </c>
      <c r="L745" s="154" t="s">
        <v>124</v>
      </c>
      <c r="M745" s="171">
        <v>48340</v>
      </c>
      <c r="N745" s="159">
        <f>SUM(K745*M745)</f>
        <v>48340</v>
      </c>
      <c r="O745" s="171">
        <v>73960</v>
      </c>
      <c r="P745" s="159">
        <f>SUM(K745*O745)</f>
        <v>73960</v>
      </c>
      <c r="Q745" s="172">
        <v>73960</v>
      </c>
      <c r="R745" s="173">
        <f>SUM(K745*Q745)</f>
        <v>73960</v>
      </c>
      <c r="S745" s="156">
        <f>M745</f>
        <v>48340</v>
      </c>
      <c r="T745" s="174" t="str">
        <f>T743</f>
        <v>大里総合建材㈱</v>
      </c>
      <c r="U745" s="121"/>
    </row>
    <row r="746" spans="1:21" ht="19.899999999999999" customHeight="1">
      <c r="B746" s="128"/>
      <c r="C746" s="10"/>
      <c r="D746" s="10"/>
      <c r="E746" s="129"/>
      <c r="F746" s="10"/>
      <c r="G746" s="10"/>
      <c r="H746" s="10"/>
      <c r="I746" s="10"/>
      <c r="J746" s="10"/>
      <c r="K746" s="129"/>
      <c r="L746" s="130"/>
      <c r="M746" s="145"/>
      <c r="N746" s="145"/>
      <c r="O746" s="145"/>
      <c r="P746" s="145"/>
      <c r="Q746" s="145"/>
      <c r="R746" s="145"/>
      <c r="S746" s="146"/>
      <c r="T746" s="148"/>
      <c r="U746" s="121"/>
    </row>
    <row r="747" spans="1:21" ht="19.899999999999999" customHeight="1">
      <c r="B747" s="478" t="s">
        <v>218</v>
      </c>
      <c r="C747" s="479"/>
      <c r="D747" s="480"/>
      <c r="E747" s="129"/>
      <c r="F747" s="10"/>
      <c r="G747" s="10"/>
      <c r="H747" s="10"/>
      <c r="I747" s="10"/>
      <c r="J747" s="10"/>
      <c r="K747" s="129"/>
      <c r="L747" s="130"/>
      <c r="M747" s="145"/>
      <c r="N747" s="145">
        <f>SUM(N712:N745)</f>
        <v>5668060</v>
      </c>
      <c r="O747" s="145"/>
      <c r="P747" s="145">
        <f>SUM(P712:P745)</f>
        <v>6737840</v>
      </c>
      <c r="Q747" s="145"/>
      <c r="R747" s="145">
        <f>SUM(R712:R745)</f>
        <v>6800780</v>
      </c>
      <c r="S747" s="145"/>
      <c r="T747" s="158"/>
      <c r="U747" s="121"/>
    </row>
    <row r="748" spans="1:21" ht="19.899999999999999" customHeight="1" thickBot="1">
      <c r="B748" s="151"/>
      <c r="C748" s="152"/>
      <c r="D748" s="152"/>
      <c r="E748" s="153"/>
      <c r="F748" s="152"/>
      <c r="G748" s="152"/>
      <c r="H748" s="152"/>
      <c r="I748" s="152"/>
      <c r="J748" s="152"/>
      <c r="K748" s="153"/>
      <c r="L748" s="154"/>
      <c r="M748" s="155"/>
      <c r="N748" s="155"/>
      <c r="O748" s="155"/>
      <c r="P748" s="155"/>
      <c r="Q748" s="155"/>
      <c r="R748" s="155"/>
      <c r="S748" s="159"/>
      <c r="T748" s="157"/>
      <c r="U748" s="121"/>
    </row>
    <row r="750" spans="1:21">
      <c r="B750" s="28" t="e">
        <f>B706</f>
        <v>#REF!</v>
      </c>
      <c r="T750" s="46" t="s">
        <v>215</v>
      </c>
    </row>
    <row r="751" spans="1:21" ht="42">
      <c r="A751" s="109"/>
      <c r="M751" s="110" t="s">
        <v>17</v>
      </c>
    </row>
    <row r="752" spans="1:21" ht="21.75" thickBot="1">
      <c r="B752" s="111"/>
      <c r="C752" s="112"/>
      <c r="D752" s="112"/>
      <c r="E752" s="112"/>
      <c r="F752" s="112"/>
      <c r="G752" s="112"/>
      <c r="H752" s="112"/>
      <c r="I752" s="112"/>
      <c r="J752" s="112"/>
      <c r="K752" s="112"/>
      <c r="L752" s="113"/>
      <c r="M752" s="112"/>
      <c r="N752" s="112"/>
      <c r="O752" s="112"/>
      <c r="P752" s="112"/>
      <c r="Q752" s="112"/>
      <c r="R752" s="112"/>
      <c r="S752" s="114"/>
      <c r="T752" s="115"/>
    </row>
    <row r="753" spans="2:21" ht="19.899999999999999" customHeight="1">
      <c r="B753" s="116"/>
      <c r="C753" s="117"/>
      <c r="D753" s="117"/>
      <c r="E753" s="118"/>
      <c r="F753" s="117"/>
      <c r="G753" s="117"/>
      <c r="H753" s="117"/>
      <c r="I753" s="117"/>
      <c r="J753" s="117"/>
      <c r="K753" s="118"/>
      <c r="L753" s="119"/>
      <c r="M753" s="481" t="s">
        <v>18</v>
      </c>
      <c r="N753" s="482"/>
      <c r="O753" s="481" t="s">
        <v>18</v>
      </c>
      <c r="P753" s="482"/>
      <c r="Q753" s="481" t="s">
        <v>18</v>
      </c>
      <c r="R753" s="482"/>
      <c r="S753" s="119" t="s">
        <v>19</v>
      </c>
      <c r="T753" s="120"/>
      <c r="U753" s="121"/>
    </row>
    <row r="754" spans="2:21" ht="19.899999999999999" customHeight="1">
      <c r="B754" s="483" t="s">
        <v>20</v>
      </c>
      <c r="C754" s="484"/>
      <c r="D754" s="485"/>
      <c r="E754" s="486" t="s">
        <v>21</v>
      </c>
      <c r="F754" s="484"/>
      <c r="G754" s="484"/>
      <c r="H754" s="484"/>
      <c r="I754" s="484"/>
      <c r="J754" s="485"/>
      <c r="K754" s="122" t="s">
        <v>22</v>
      </c>
      <c r="L754" s="122" t="s">
        <v>5</v>
      </c>
      <c r="M754" s="487" t="s">
        <v>479</v>
      </c>
      <c r="N754" s="488"/>
      <c r="O754" s="487" t="s">
        <v>509</v>
      </c>
      <c r="P754" s="488"/>
      <c r="Q754" s="487" t="s">
        <v>515</v>
      </c>
      <c r="R754" s="488"/>
      <c r="S754" s="122" t="s">
        <v>23</v>
      </c>
      <c r="T754" s="123" t="s">
        <v>24</v>
      </c>
      <c r="U754" s="121"/>
    </row>
    <row r="755" spans="2:21" ht="19.899999999999999" customHeight="1" thickBot="1">
      <c r="B755" s="124"/>
      <c r="C755" s="114"/>
      <c r="D755" s="114"/>
      <c r="E755" s="125"/>
      <c r="F755" s="114"/>
      <c r="G755" s="114"/>
      <c r="H755" s="114"/>
      <c r="I755" s="114"/>
      <c r="J755" s="114"/>
      <c r="K755" s="125"/>
      <c r="L755" s="126"/>
      <c r="M755" s="126" t="s">
        <v>25</v>
      </c>
      <c r="N755" s="126" t="s">
        <v>26</v>
      </c>
      <c r="O755" s="126" t="s">
        <v>25</v>
      </c>
      <c r="P755" s="126" t="s">
        <v>26</v>
      </c>
      <c r="Q755" s="126" t="s">
        <v>25</v>
      </c>
      <c r="R755" s="126" t="s">
        <v>26</v>
      </c>
      <c r="S755" s="126"/>
      <c r="T755" s="127"/>
      <c r="U755" s="121"/>
    </row>
    <row r="756" spans="2:21" ht="21.95" customHeight="1">
      <c r="B756" s="128"/>
      <c r="C756" s="10"/>
      <c r="D756" s="10"/>
      <c r="E756" s="129"/>
      <c r="F756" s="10"/>
      <c r="G756" s="10"/>
      <c r="H756" s="10"/>
      <c r="I756" s="10"/>
      <c r="J756" s="10"/>
      <c r="K756" s="129"/>
      <c r="L756" s="130"/>
      <c r="M756" s="131"/>
      <c r="N756" s="129"/>
      <c r="O756" s="131"/>
      <c r="P756" s="129"/>
      <c r="Q756" s="131"/>
      <c r="R756" s="129"/>
      <c r="S756" s="132"/>
      <c r="T756" s="133"/>
      <c r="U756" s="121"/>
    </row>
    <row r="757" spans="2:21" ht="21.95" customHeight="1">
      <c r="B757" s="134"/>
      <c r="C757" s="135" t="s">
        <v>272</v>
      </c>
      <c r="D757" s="136"/>
      <c r="E757" s="137"/>
      <c r="F757" s="135" t="s">
        <v>279</v>
      </c>
      <c r="G757" s="136"/>
      <c r="H757" s="136"/>
      <c r="I757" s="136"/>
      <c r="J757" s="136"/>
      <c r="K757" s="138">
        <v>6</v>
      </c>
      <c r="L757" s="138" t="s">
        <v>124</v>
      </c>
      <c r="M757" s="139">
        <v>25830</v>
      </c>
      <c r="N757" s="140">
        <f>SUM(K757*M757)</f>
        <v>154980</v>
      </c>
      <c r="O757" s="139">
        <v>39190</v>
      </c>
      <c r="P757" s="140">
        <f>SUM(K757*O757)</f>
        <v>235140</v>
      </c>
      <c r="Q757" s="141">
        <v>39190</v>
      </c>
      <c r="R757" s="177">
        <f>SUM(K757*Q757)</f>
        <v>235140</v>
      </c>
      <c r="S757" s="142">
        <f>M757</f>
        <v>25830</v>
      </c>
      <c r="T757" s="143" t="str">
        <f>M754</f>
        <v>大里総合建材㈱</v>
      </c>
      <c r="U757" s="121"/>
    </row>
    <row r="758" spans="2:21" ht="21.95" customHeight="1">
      <c r="B758" s="128"/>
      <c r="C758" s="10"/>
      <c r="D758" s="10"/>
      <c r="E758" s="129"/>
      <c r="F758" s="10"/>
      <c r="G758" s="10"/>
      <c r="H758" s="10"/>
      <c r="I758" s="10"/>
      <c r="J758" s="10"/>
      <c r="K758" s="129"/>
      <c r="L758" s="130"/>
      <c r="M758" s="131"/>
      <c r="N758" s="129"/>
      <c r="O758" s="131"/>
      <c r="P758" s="129"/>
      <c r="Q758" s="131"/>
      <c r="R758" s="129"/>
      <c r="S758" s="132"/>
      <c r="T758" s="133"/>
      <c r="U758" s="121"/>
    </row>
    <row r="759" spans="2:21" ht="21.95" customHeight="1">
      <c r="B759" s="134"/>
      <c r="C759" s="135" t="s">
        <v>273</v>
      </c>
      <c r="D759" s="136"/>
      <c r="E759" s="137"/>
      <c r="F759" s="135" t="s">
        <v>280</v>
      </c>
      <c r="G759" s="136"/>
      <c r="H759" s="136"/>
      <c r="I759" s="136"/>
      <c r="J759" s="136"/>
      <c r="K759" s="138">
        <v>1</v>
      </c>
      <c r="L759" s="138" t="s">
        <v>124</v>
      </c>
      <c r="M759" s="139">
        <v>22930</v>
      </c>
      <c r="N759" s="140">
        <f>SUM(K759*M759)</f>
        <v>22930</v>
      </c>
      <c r="O759" s="139">
        <v>29970</v>
      </c>
      <c r="P759" s="140">
        <f>SUM(K759*O759)</f>
        <v>29970</v>
      </c>
      <c r="Q759" s="141">
        <v>40670</v>
      </c>
      <c r="R759" s="177">
        <f>SUM(K759*Q759)</f>
        <v>40670</v>
      </c>
      <c r="S759" s="142">
        <f>M759</f>
        <v>22930</v>
      </c>
      <c r="T759" s="143" t="str">
        <f>T757</f>
        <v>大里総合建材㈱</v>
      </c>
      <c r="U759" s="121"/>
    </row>
    <row r="760" spans="2:21" ht="21.95" customHeight="1">
      <c r="B760" s="128"/>
      <c r="C760" s="10"/>
      <c r="D760" s="10"/>
      <c r="E760" s="129"/>
      <c r="F760" s="10"/>
      <c r="G760" s="10"/>
      <c r="H760" s="10"/>
      <c r="I760" s="10"/>
      <c r="J760" s="10"/>
      <c r="K760" s="129"/>
      <c r="L760" s="130"/>
      <c r="M760" s="131"/>
      <c r="N760" s="129"/>
      <c r="O760" s="131"/>
      <c r="P760" s="129"/>
      <c r="Q760" s="168"/>
      <c r="R760" s="170"/>
      <c r="S760" s="176"/>
      <c r="T760" s="187"/>
      <c r="U760" s="121"/>
    </row>
    <row r="761" spans="2:21" ht="21.95" customHeight="1">
      <c r="B761" s="134"/>
      <c r="C761" s="135" t="s">
        <v>274</v>
      </c>
      <c r="D761" s="136"/>
      <c r="E761" s="137"/>
      <c r="F761" s="135" t="s">
        <v>281</v>
      </c>
      <c r="G761" s="136"/>
      <c r="H761" s="136"/>
      <c r="I761" s="136"/>
      <c r="J761" s="136"/>
      <c r="K761" s="138">
        <v>1</v>
      </c>
      <c r="L761" s="138" t="s">
        <v>124</v>
      </c>
      <c r="M761" s="139">
        <v>117110</v>
      </c>
      <c r="N761" s="140">
        <f>SUM(K761*M761)</f>
        <v>117110</v>
      </c>
      <c r="O761" s="139">
        <v>166320</v>
      </c>
      <c r="P761" s="140">
        <f>SUM(K761*O761)</f>
        <v>166320</v>
      </c>
      <c r="Q761" s="141">
        <v>166320</v>
      </c>
      <c r="R761" s="177">
        <f>SUM(K761*Q761)</f>
        <v>166320</v>
      </c>
      <c r="S761" s="142">
        <f>M761</f>
        <v>117110</v>
      </c>
      <c r="T761" s="143" t="str">
        <f>T759</f>
        <v>大里総合建材㈱</v>
      </c>
      <c r="U761" s="121"/>
    </row>
    <row r="762" spans="2:21" ht="21.95" customHeight="1">
      <c r="B762" s="128"/>
      <c r="C762" s="10"/>
      <c r="D762" s="10"/>
      <c r="E762" s="129"/>
      <c r="F762" s="10"/>
      <c r="G762" s="10"/>
      <c r="H762" s="10"/>
      <c r="I762" s="10"/>
      <c r="J762" s="10"/>
      <c r="K762" s="129"/>
      <c r="L762" s="130"/>
      <c r="M762" s="131"/>
      <c r="N762" s="129"/>
      <c r="O762" s="131"/>
      <c r="P762" s="129"/>
      <c r="Q762" s="131"/>
      <c r="R762" s="178"/>
      <c r="S762" s="132"/>
      <c r="T762" s="133"/>
      <c r="U762" s="121"/>
    </row>
    <row r="763" spans="2:21" ht="21.95" customHeight="1">
      <c r="B763" s="134"/>
      <c r="C763" s="135" t="s">
        <v>275</v>
      </c>
      <c r="D763" s="136"/>
      <c r="E763" s="137"/>
      <c r="F763" s="135" t="s">
        <v>282</v>
      </c>
      <c r="G763" s="136"/>
      <c r="H763" s="136"/>
      <c r="I763" s="136"/>
      <c r="J763" s="136"/>
      <c r="K763" s="138">
        <v>1</v>
      </c>
      <c r="L763" s="138" t="s">
        <v>124</v>
      </c>
      <c r="M763" s="139">
        <v>608730</v>
      </c>
      <c r="N763" s="140">
        <f>SUM(K763*M763)</f>
        <v>608730</v>
      </c>
      <c r="O763" s="139">
        <v>517250</v>
      </c>
      <c r="P763" s="140">
        <f>SUM(K763*O763)</f>
        <v>517250</v>
      </c>
      <c r="Q763" s="141">
        <v>523410</v>
      </c>
      <c r="R763" s="177">
        <f>SUM(K763*Q763)</f>
        <v>523410</v>
      </c>
      <c r="S763" s="142">
        <f>M763</f>
        <v>608730</v>
      </c>
      <c r="T763" s="143" t="str">
        <f>T761</f>
        <v>大里総合建材㈱</v>
      </c>
      <c r="U763" s="121"/>
    </row>
    <row r="764" spans="2:21" ht="21.95" customHeight="1">
      <c r="B764" s="128"/>
      <c r="C764" s="10"/>
      <c r="D764" s="10"/>
      <c r="E764" s="129"/>
      <c r="F764" s="10"/>
      <c r="G764" s="10"/>
      <c r="H764" s="10"/>
      <c r="I764" s="10"/>
      <c r="J764" s="10"/>
      <c r="K764" s="129"/>
      <c r="L764" s="130"/>
      <c r="M764" s="131"/>
      <c r="N764" s="129"/>
      <c r="O764" s="131"/>
      <c r="P764" s="129"/>
      <c r="Q764" s="131"/>
      <c r="R764" s="178"/>
      <c r="S764" s="132"/>
      <c r="T764" s="133"/>
      <c r="U764" s="121"/>
    </row>
    <row r="765" spans="2:21" ht="21.95" customHeight="1">
      <c r="B765" s="134"/>
      <c r="C765" s="135" t="s">
        <v>276</v>
      </c>
      <c r="D765" s="136"/>
      <c r="E765" s="137"/>
      <c r="F765" s="135" t="s">
        <v>283</v>
      </c>
      <c r="G765" s="136"/>
      <c r="H765" s="136"/>
      <c r="I765" s="136"/>
      <c r="J765" s="136"/>
      <c r="K765" s="138">
        <v>1</v>
      </c>
      <c r="L765" s="138" t="s">
        <v>124</v>
      </c>
      <c r="M765" s="139">
        <v>28630</v>
      </c>
      <c r="N765" s="140">
        <f>SUM(K765*M765)</f>
        <v>28630</v>
      </c>
      <c r="O765" s="139">
        <v>35750</v>
      </c>
      <c r="P765" s="140">
        <f>SUM(K765*O765)</f>
        <v>35750</v>
      </c>
      <c r="Q765" s="141">
        <v>35750</v>
      </c>
      <c r="R765" s="177">
        <f>SUM(K765*Q765)</f>
        <v>35750</v>
      </c>
      <c r="S765" s="142">
        <f>M765</f>
        <v>28630</v>
      </c>
      <c r="T765" s="143" t="str">
        <f>T763</f>
        <v>大里総合建材㈱</v>
      </c>
      <c r="U765" s="121"/>
    </row>
    <row r="766" spans="2:21" ht="21.95" customHeight="1">
      <c r="B766" s="128"/>
      <c r="C766" s="10"/>
      <c r="D766" s="10"/>
      <c r="E766" s="129"/>
      <c r="F766" s="10"/>
      <c r="G766" s="10"/>
      <c r="H766" s="10"/>
      <c r="I766" s="10"/>
      <c r="J766" s="10"/>
      <c r="K766" s="129"/>
      <c r="L766" s="130"/>
      <c r="M766" s="131"/>
      <c r="N766" s="129"/>
      <c r="O766" s="131"/>
      <c r="P766" s="129"/>
      <c r="Q766" s="131"/>
      <c r="R766" s="178"/>
      <c r="S766" s="132"/>
      <c r="T766" s="133"/>
      <c r="U766" s="121"/>
    </row>
    <row r="767" spans="2:21" ht="21.95" customHeight="1">
      <c r="B767" s="134"/>
      <c r="C767" s="135" t="s">
        <v>277</v>
      </c>
      <c r="D767" s="136"/>
      <c r="E767" s="137"/>
      <c r="F767" s="135" t="s">
        <v>284</v>
      </c>
      <c r="G767" s="136"/>
      <c r="H767" s="136"/>
      <c r="I767" s="136"/>
      <c r="J767" s="136"/>
      <c r="K767" s="138">
        <v>1</v>
      </c>
      <c r="L767" s="138" t="s">
        <v>124</v>
      </c>
      <c r="M767" s="139">
        <v>1193740</v>
      </c>
      <c r="N767" s="140">
        <f>SUM(K767*M767)</f>
        <v>1193740</v>
      </c>
      <c r="O767" s="139">
        <v>1036940</v>
      </c>
      <c r="P767" s="140">
        <f>SUM(K767*O767)</f>
        <v>1036940</v>
      </c>
      <c r="Q767" s="141">
        <v>1051020</v>
      </c>
      <c r="R767" s="177">
        <f>SUM(K767*Q767)</f>
        <v>1051020</v>
      </c>
      <c r="S767" s="142">
        <f>M767</f>
        <v>1193740</v>
      </c>
      <c r="T767" s="143" t="str">
        <f>T765</f>
        <v>大里総合建材㈱</v>
      </c>
      <c r="U767" s="121"/>
    </row>
    <row r="768" spans="2:21" ht="21.95" customHeight="1">
      <c r="B768" s="128"/>
      <c r="C768" s="10"/>
      <c r="D768" s="10"/>
      <c r="E768" s="129"/>
      <c r="F768" s="10"/>
      <c r="G768" s="10"/>
      <c r="H768" s="10"/>
      <c r="I768" s="10"/>
      <c r="J768" s="10"/>
      <c r="K768" s="129"/>
      <c r="L768" s="130"/>
      <c r="M768" s="131"/>
      <c r="N768" s="129"/>
      <c r="O768" s="131"/>
      <c r="P768" s="129"/>
      <c r="Q768" s="131"/>
      <c r="R768" s="178"/>
      <c r="S768" s="132"/>
      <c r="T768" s="133"/>
      <c r="U768" s="121"/>
    </row>
    <row r="769" spans="2:21" ht="21.95" customHeight="1">
      <c r="B769" s="134"/>
      <c r="C769" s="135" t="s">
        <v>278</v>
      </c>
      <c r="D769" s="136"/>
      <c r="E769" s="137"/>
      <c r="F769" s="135" t="s">
        <v>285</v>
      </c>
      <c r="G769" s="136"/>
      <c r="H769" s="136"/>
      <c r="I769" s="136"/>
      <c r="J769" s="136"/>
      <c r="K769" s="138">
        <v>1</v>
      </c>
      <c r="L769" s="138" t="s">
        <v>124</v>
      </c>
      <c r="M769" s="139">
        <v>179350</v>
      </c>
      <c r="N769" s="140">
        <f>SUM(K769*M769)</f>
        <v>179350</v>
      </c>
      <c r="O769" s="139">
        <v>321670</v>
      </c>
      <c r="P769" s="140">
        <f>SUM(K769*O769)</f>
        <v>321670</v>
      </c>
      <c r="Q769" s="141">
        <v>344430</v>
      </c>
      <c r="R769" s="177">
        <f>SUM(K769*Q769)</f>
        <v>344430</v>
      </c>
      <c r="S769" s="142">
        <f>M769</f>
        <v>179350</v>
      </c>
      <c r="T769" s="143" t="str">
        <f>T767</f>
        <v>大里総合建材㈱</v>
      </c>
      <c r="U769" s="121"/>
    </row>
    <row r="770" spans="2:21" ht="21.95" customHeight="1">
      <c r="B770" s="128"/>
      <c r="C770" s="10"/>
      <c r="D770" s="10"/>
      <c r="E770" s="129"/>
      <c r="F770" s="10"/>
      <c r="G770" s="10"/>
      <c r="H770" s="10"/>
      <c r="I770" s="10"/>
      <c r="J770" s="10"/>
      <c r="K770" s="129"/>
      <c r="L770" s="130"/>
      <c r="M770" s="131"/>
      <c r="N770" s="129"/>
      <c r="O770" s="131"/>
      <c r="P770" s="129"/>
      <c r="Q770" s="131"/>
      <c r="R770" s="178"/>
      <c r="S770" s="132"/>
      <c r="T770" s="133"/>
      <c r="U770" s="121"/>
    </row>
    <row r="771" spans="2:21" ht="21.95" customHeight="1">
      <c r="B771" s="134"/>
      <c r="C771" s="135" t="s">
        <v>286</v>
      </c>
      <c r="D771" s="136"/>
      <c r="E771" s="137"/>
      <c r="F771" s="135" t="s">
        <v>294</v>
      </c>
      <c r="G771" s="136"/>
      <c r="H771" s="136"/>
      <c r="I771" s="136"/>
      <c r="J771" s="136"/>
      <c r="K771" s="138">
        <v>1</v>
      </c>
      <c r="L771" s="138" t="s">
        <v>124</v>
      </c>
      <c r="M771" s="139">
        <v>874680</v>
      </c>
      <c r="N771" s="140">
        <f>SUM(K771*M771)</f>
        <v>874680</v>
      </c>
      <c r="O771" s="139">
        <v>505290</v>
      </c>
      <c r="P771" s="140">
        <f>SUM(K771*O771)</f>
        <v>505290</v>
      </c>
      <c r="Q771" s="141">
        <v>519120</v>
      </c>
      <c r="R771" s="177">
        <f>SUM(K771*Q771)</f>
        <v>519120</v>
      </c>
      <c r="S771" s="142">
        <f>M771</f>
        <v>874680</v>
      </c>
      <c r="T771" s="143" t="str">
        <f>T769</f>
        <v>大里総合建材㈱</v>
      </c>
      <c r="U771" s="121"/>
    </row>
    <row r="772" spans="2:21" ht="21.95" customHeight="1">
      <c r="B772" s="128"/>
      <c r="C772" s="10"/>
      <c r="D772" s="10"/>
      <c r="E772" s="129"/>
      <c r="F772" s="10"/>
      <c r="G772" s="10"/>
      <c r="H772" s="10"/>
      <c r="I772" s="10"/>
      <c r="J772" s="10"/>
      <c r="K772" s="129"/>
      <c r="L772" s="130"/>
      <c r="M772" s="131"/>
      <c r="N772" s="129"/>
      <c r="O772" s="131"/>
      <c r="P772" s="129"/>
      <c r="Q772" s="131"/>
      <c r="R772" s="178"/>
      <c r="S772" s="132"/>
      <c r="T772" s="133"/>
      <c r="U772" s="121"/>
    </row>
    <row r="773" spans="2:21" ht="21.95" customHeight="1">
      <c r="B773" s="134"/>
      <c r="C773" s="135" t="s">
        <v>287</v>
      </c>
      <c r="D773" s="136"/>
      <c r="E773" s="137"/>
      <c r="F773" s="135" t="s">
        <v>295</v>
      </c>
      <c r="G773" s="136"/>
      <c r="H773" s="136"/>
      <c r="I773" s="136"/>
      <c r="J773" s="136"/>
      <c r="K773" s="138">
        <v>1</v>
      </c>
      <c r="L773" s="138" t="s">
        <v>124</v>
      </c>
      <c r="M773" s="139">
        <v>47580</v>
      </c>
      <c r="N773" s="140">
        <f>SUM(K773*M773)</f>
        <v>47580</v>
      </c>
      <c r="O773" s="139">
        <v>71080</v>
      </c>
      <c r="P773" s="140">
        <f>SUM(K773*O773)</f>
        <v>71080</v>
      </c>
      <c r="Q773" s="141">
        <v>71080</v>
      </c>
      <c r="R773" s="177">
        <f>SUM(K773*Q773)</f>
        <v>71080</v>
      </c>
      <c r="S773" s="142">
        <f>M773</f>
        <v>47580</v>
      </c>
      <c r="T773" s="143" t="str">
        <f>T771</f>
        <v>大里総合建材㈱</v>
      </c>
      <c r="U773" s="121"/>
    </row>
    <row r="774" spans="2:21" ht="21.95" customHeight="1">
      <c r="B774" s="128"/>
      <c r="C774" s="10"/>
      <c r="D774" s="10"/>
      <c r="E774" s="129"/>
      <c r="F774" s="10"/>
      <c r="G774" s="10"/>
      <c r="H774" s="10"/>
      <c r="I774" s="10"/>
      <c r="J774" s="10"/>
      <c r="K774" s="129"/>
      <c r="L774" s="130"/>
      <c r="M774" s="131"/>
      <c r="N774" s="129"/>
      <c r="O774" s="131"/>
      <c r="P774" s="129"/>
      <c r="Q774" s="131"/>
      <c r="R774" s="178"/>
      <c r="S774" s="132"/>
      <c r="T774" s="133"/>
      <c r="U774" s="121"/>
    </row>
    <row r="775" spans="2:21" ht="21.95" customHeight="1">
      <c r="B775" s="134"/>
      <c r="C775" s="135" t="s">
        <v>288</v>
      </c>
      <c r="D775" s="136"/>
      <c r="E775" s="137"/>
      <c r="F775" s="135" t="s">
        <v>296</v>
      </c>
      <c r="G775" s="136"/>
      <c r="H775" s="136"/>
      <c r="I775" s="136"/>
      <c r="J775" s="136"/>
      <c r="K775" s="138">
        <v>1</v>
      </c>
      <c r="L775" s="138" t="s">
        <v>124</v>
      </c>
      <c r="M775" s="139">
        <v>25370</v>
      </c>
      <c r="N775" s="140">
        <f>SUM(K775*M775)</f>
        <v>25370</v>
      </c>
      <c r="O775" s="139">
        <v>32730</v>
      </c>
      <c r="P775" s="140">
        <f>SUM(K775*O775)</f>
        <v>32730</v>
      </c>
      <c r="Q775" s="141">
        <v>32730</v>
      </c>
      <c r="R775" s="177">
        <f>SUM(K775*Q775)</f>
        <v>32730</v>
      </c>
      <c r="S775" s="142">
        <f>M775</f>
        <v>25370</v>
      </c>
      <c r="T775" s="143" t="str">
        <f>T773</f>
        <v>大里総合建材㈱</v>
      </c>
      <c r="U775" s="121"/>
    </row>
    <row r="776" spans="2:21" ht="21.95" customHeight="1">
      <c r="B776" s="128"/>
      <c r="C776" s="10"/>
      <c r="D776" s="10"/>
      <c r="E776" s="129"/>
      <c r="F776" s="10"/>
      <c r="G776" s="10"/>
      <c r="H776" s="10"/>
      <c r="I776" s="10"/>
      <c r="J776" s="10"/>
      <c r="K776" s="129"/>
      <c r="L776" s="130"/>
      <c r="M776" s="131"/>
      <c r="N776" s="129"/>
      <c r="O776" s="131"/>
      <c r="P776" s="129"/>
      <c r="Q776" s="131"/>
      <c r="R776" s="178"/>
      <c r="S776" s="132"/>
      <c r="T776" s="133"/>
      <c r="U776" s="121"/>
    </row>
    <row r="777" spans="2:21" ht="21.75" customHeight="1">
      <c r="B777" s="134"/>
      <c r="C777" s="135" t="s">
        <v>289</v>
      </c>
      <c r="D777" s="136"/>
      <c r="E777" s="137"/>
      <c r="F777" s="135" t="s">
        <v>228</v>
      </c>
      <c r="G777" s="136"/>
      <c r="H777" s="136"/>
      <c r="I777" s="136"/>
      <c r="J777" s="136"/>
      <c r="K777" s="138">
        <v>1</v>
      </c>
      <c r="L777" s="138" t="s">
        <v>124</v>
      </c>
      <c r="M777" s="139">
        <v>95420</v>
      </c>
      <c r="N777" s="140">
        <f>SUM(K777*M777)</f>
        <v>95420</v>
      </c>
      <c r="O777" s="139">
        <v>112160</v>
      </c>
      <c r="P777" s="140">
        <f>SUM(K777*O777)</f>
        <v>112160</v>
      </c>
      <c r="Q777" s="141">
        <v>123400</v>
      </c>
      <c r="R777" s="177">
        <f>SUM(K777*Q777)</f>
        <v>123400</v>
      </c>
      <c r="S777" s="142">
        <f>M777</f>
        <v>95420</v>
      </c>
      <c r="T777" s="143" t="str">
        <f>T775</f>
        <v>大里総合建材㈱</v>
      </c>
      <c r="U777" s="121"/>
    </row>
    <row r="778" spans="2:21" ht="23.25" customHeight="1">
      <c r="B778" s="128"/>
      <c r="C778" s="10"/>
      <c r="D778" s="10"/>
      <c r="E778" s="129"/>
      <c r="F778" s="10"/>
      <c r="G778" s="10"/>
      <c r="H778" s="10"/>
      <c r="I778" s="10"/>
      <c r="J778" s="10"/>
      <c r="K778" s="129"/>
      <c r="L778" s="130"/>
      <c r="M778" s="131"/>
      <c r="N778" s="129"/>
      <c r="O778" s="131"/>
      <c r="P778" s="129"/>
      <c r="Q778" s="131"/>
      <c r="R778" s="178"/>
      <c r="S778" s="132"/>
      <c r="T778" s="133"/>
      <c r="U778" s="121"/>
    </row>
    <row r="779" spans="2:21" ht="21.95" customHeight="1">
      <c r="B779" s="134"/>
      <c r="C779" s="135" t="s">
        <v>290</v>
      </c>
      <c r="D779" s="136"/>
      <c r="E779" s="137"/>
      <c r="F779" s="135" t="s">
        <v>297</v>
      </c>
      <c r="G779" s="136"/>
      <c r="H779" s="136"/>
      <c r="I779" s="136"/>
      <c r="J779" s="136"/>
      <c r="K779" s="138">
        <v>1</v>
      </c>
      <c r="L779" s="138" t="s">
        <v>124</v>
      </c>
      <c r="M779" s="139">
        <v>24860</v>
      </c>
      <c r="N779" s="140">
        <f>SUM(K779*M779)</f>
        <v>24860</v>
      </c>
      <c r="O779" s="139">
        <v>52160</v>
      </c>
      <c r="P779" s="140">
        <f>SUM(K779*O779)</f>
        <v>52160</v>
      </c>
      <c r="Q779" s="141">
        <v>52160</v>
      </c>
      <c r="R779" s="177">
        <f>SUM(K779*Q779)</f>
        <v>52160</v>
      </c>
      <c r="S779" s="142">
        <f>M779</f>
        <v>24860</v>
      </c>
      <c r="T779" s="143" t="str">
        <f>T777</f>
        <v>大里総合建材㈱</v>
      </c>
      <c r="U779" s="121"/>
    </row>
    <row r="780" spans="2:21" ht="21.95" customHeight="1">
      <c r="B780" s="128"/>
      <c r="C780" s="10"/>
      <c r="D780" s="10"/>
      <c r="E780" s="129"/>
      <c r="F780" s="10"/>
      <c r="G780" s="10"/>
      <c r="H780" s="10"/>
      <c r="I780" s="10"/>
      <c r="J780" s="10"/>
      <c r="K780" s="129"/>
      <c r="L780" s="130"/>
      <c r="M780" s="131"/>
      <c r="N780" s="129"/>
      <c r="O780" s="131"/>
      <c r="P780" s="129"/>
      <c r="Q780" s="131"/>
      <c r="R780" s="178"/>
      <c r="S780" s="132"/>
      <c r="T780" s="133"/>
      <c r="U780" s="121"/>
    </row>
    <row r="781" spans="2:21" ht="21.95" customHeight="1">
      <c r="B781" s="134"/>
      <c r="C781" s="135" t="s">
        <v>291</v>
      </c>
      <c r="D781" s="136"/>
      <c r="E781" s="137"/>
      <c r="F781" s="135" t="s">
        <v>228</v>
      </c>
      <c r="G781" s="136"/>
      <c r="H781" s="136"/>
      <c r="I781" s="136"/>
      <c r="J781" s="136"/>
      <c r="K781" s="138">
        <v>1</v>
      </c>
      <c r="L781" s="138" t="s">
        <v>124</v>
      </c>
      <c r="M781" s="139">
        <v>95420</v>
      </c>
      <c r="N781" s="140">
        <f>SUM(K781*M781)</f>
        <v>95420</v>
      </c>
      <c r="O781" s="139">
        <v>112160</v>
      </c>
      <c r="P781" s="140">
        <f>SUM(K781*O781)</f>
        <v>112160</v>
      </c>
      <c r="Q781" s="141">
        <v>123400</v>
      </c>
      <c r="R781" s="177">
        <f>SUM(K781*Q781)</f>
        <v>123400</v>
      </c>
      <c r="S781" s="142">
        <f>M781</f>
        <v>95420</v>
      </c>
      <c r="T781" s="143" t="str">
        <f>T779</f>
        <v>大里総合建材㈱</v>
      </c>
      <c r="U781" s="121"/>
    </row>
    <row r="782" spans="2:21" ht="21.95" customHeight="1">
      <c r="B782" s="128"/>
      <c r="C782" s="10"/>
      <c r="D782" s="10"/>
      <c r="E782" s="129"/>
      <c r="F782" s="10"/>
      <c r="G782" s="10"/>
      <c r="H782" s="10"/>
      <c r="I782" s="10"/>
      <c r="J782" s="10"/>
      <c r="K782" s="129"/>
      <c r="L782" s="130"/>
      <c r="M782" s="131"/>
      <c r="N782" s="129"/>
      <c r="O782" s="131"/>
      <c r="P782" s="129"/>
      <c r="Q782" s="131"/>
      <c r="R782" s="178"/>
      <c r="S782" s="132"/>
      <c r="T782" s="133"/>
      <c r="U782" s="121"/>
    </row>
    <row r="783" spans="2:21" ht="21.95" customHeight="1">
      <c r="B783" s="134"/>
      <c r="C783" s="135" t="s">
        <v>292</v>
      </c>
      <c r="D783" s="136"/>
      <c r="E783" s="137"/>
      <c r="F783" s="135" t="s">
        <v>228</v>
      </c>
      <c r="G783" s="136"/>
      <c r="H783" s="136"/>
      <c r="I783" s="136"/>
      <c r="J783" s="136"/>
      <c r="K783" s="138">
        <v>1</v>
      </c>
      <c r="L783" s="138" t="s">
        <v>124</v>
      </c>
      <c r="M783" s="139">
        <v>95420</v>
      </c>
      <c r="N783" s="140">
        <f>SUM(K783*M783)</f>
        <v>95420</v>
      </c>
      <c r="O783" s="139">
        <v>112160</v>
      </c>
      <c r="P783" s="140">
        <f>SUM(K783*O783)</f>
        <v>112160</v>
      </c>
      <c r="Q783" s="141">
        <v>123400</v>
      </c>
      <c r="R783" s="177">
        <f>SUM(K783*Q783)</f>
        <v>123400</v>
      </c>
      <c r="S783" s="142">
        <f>M783</f>
        <v>95420</v>
      </c>
      <c r="T783" s="143" t="str">
        <f>T781</f>
        <v>大里総合建材㈱</v>
      </c>
      <c r="U783" s="121"/>
    </row>
    <row r="784" spans="2:21" ht="21.95" customHeight="1">
      <c r="B784" s="128"/>
      <c r="C784" s="10"/>
      <c r="D784" s="10"/>
      <c r="E784" s="129"/>
      <c r="F784" s="10"/>
      <c r="G784" s="10"/>
      <c r="H784" s="10"/>
      <c r="I784" s="10"/>
      <c r="J784" s="10"/>
      <c r="K784" s="129"/>
      <c r="L784" s="130"/>
      <c r="M784" s="131"/>
      <c r="N784" s="129"/>
      <c r="O784" s="131"/>
      <c r="P784" s="129"/>
      <c r="Q784" s="131"/>
      <c r="R784" s="178"/>
      <c r="S784" s="132"/>
      <c r="T784" s="133"/>
      <c r="U784" s="121"/>
    </row>
    <row r="785" spans="1:21" ht="21.95" customHeight="1">
      <c r="B785" s="134"/>
      <c r="C785" s="135" t="s">
        <v>216</v>
      </c>
      <c r="D785" s="136"/>
      <c r="E785" s="137"/>
      <c r="F785" s="135"/>
      <c r="G785" s="136"/>
      <c r="H785" s="136"/>
      <c r="I785" s="136"/>
      <c r="J785" s="136"/>
      <c r="K785" s="138">
        <v>1</v>
      </c>
      <c r="L785" s="138" t="s">
        <v>43</v>
      </c>
      <c r="M785" s="139">
        <v>276970</v>
      </c>
      <c r="N785" s="140">
        <f>SUM(K785*M785)</f>
        <v>276970</v>
      </c>
      <c r="O785" s="139">
        <v>431970</v>
      </c>
      <c r="P785" s="140">
        <f>SUM(K785*O785)</f>
        <v>431970</v>
      </c>
      <c r="Q785" s="141">
        <v>432920</v>
      </c>
      <c r="R785" s="177">
        <f>SUM(K785*Q785)</f>
        <v>432920</v>
      </c>
      <c r="S785" s="142">
        <f>M785</f>
        <v>276970</v>
      </c>
      <c r="T785" s="143" t="str">
        <f>T783</f>
        <v>大里総合建材㈱</v>
      </c>
      <c r="U785" s="121"/>
    </row>
    <row r="786" spans="1:21" ht="21.95" customHeight="1">
      <c r="B786" s="128"/>
      <c r="C786" s="10"/>
      <c r="D786" s="10"/>
      <c r="E786" s="129"/>
      <c r="F786" s="10"/>
      <c r="G786" s="10"/>
      <c r="H786" s="10"/>
      <c r="I786" s="10"/>
      <c r="J786" s="10"/>
      <c r="K786" s="129"/>
      <c r="L786" s="130"/>
      <c r="M786" s="131"/>
      <c r="N786" s="129"/>
      <c r="O786" s="131"/>
      <c r="P786" s="129"/>
      <c r="Q786" s="131"/>
      <c r="R786" s="178"/>
      <c r="S786" s="132"/>
      <c r="T786" s="133"/>
      <c r="U786" s="121"/>
    </row>
    <row r="787" spans="1:21" ht="21.95" customHeight="1" thickBot="1">
      <c r="B787" s="128"/>
      <c r="C787" s="179" t="s">
        <v>293</v>
      </c>
      <c r="D787" s="10"/>
      <c r="E787" s="129"/>
      <c r="F787" s="179"/>
      <c r="G787" s="10"/>
      <c r="H787" s="10"/>
      <c r="I787" s="10"/>
      <c r="J787" s="10"/>
      <c r="K787" s="130">
        <v>1</v>
      </c>
      <c r="L787" s="130" t="s">
        <v>43</v>
      </c>
      <c r="M787" s="131">
        <v>676220</v>
      </c>
      <c r="N787" s="146">
        <f>SUM(K787*M787)</f>
        <v>676220</v>
      </c>
      <c r="O787" s="131">
        <v>732520</v>
      </c>
      <c r="P787" s="146">
        <f>SUM(K787*O787)</f>
        <v>732520</v>
      </c>
      <c r="Q787" s="172">
        <v>732520</v>
      </c>
      <c r="R787" s="173">
        <f>SUM(K787*Q787)</f>
        <v>732520</v>
      </c>
      <c r="S787" s="156">
        <f>M787</f>
        <v>676220</v>
      </c>
      <c r="T787" s="174" t="str">
        <f>T785</f>
        <v>大里総合建材㈱</v>
      </c>
      <c r="U787" s="121"/>
    </row>
    <row r="788" spans="1:21" ht="20.100000000000001" customHeight="1">
      <c r="B788" s="180"/>
      <c r="C788" s="181"/>
      <c r="D788" s="181"/>
      <c r="E788" s="182"/>
      <c r="F788" s="181"/>
      <c r="G788" s="181"/>
      <c r="H788" s="181"/>
      <c r="I788" s="181"/>
      <c r="J788" s="181"/>
      <c r="K788" s="182"/>
      <c r="L788" s="183"/>
      <c r="M788" s="184"/>
      <c r="N788" s="184"/>
      <c r="O788" s="184"/>
      <c r="P788" s="184"/>
      <c r="Q788" s="184"/>
      <c r="R788" s="184"/>
      <c r="S788" s="185"/>
      <c r="T788" s="186"/>
      <c r="U788" s="121"/>
    </row>
    <row r="789" spans="1:21" ht="20.100000000000001" customHeight="1">
      <c r="B789" s="478" t="s">
        <v>480</v>
      </c>
      <c r="C789" s="479"/>
      <c r="D789" s="480"/>
      <c r="E789" s="129"/>
      <c r="F789" s="10"/>
      <c r="G789" s="10"/>
      <c r="H789" s="10"/>
      <c r="I789" s="10"/>
      <c r="J789" s="10"/>
      <c r="K789" s="130"/>
      <c r="L789" s="130"/>
      <c r="M789" s="145"/>
      <c r="N789" s="145">
        <f>SUM(N756:N787)</f>
        <v>4517410</v>
      </c>
      <c r="O789" s="145"/>
      <c r="P789" s="145">
        <f>SUM(P756:P787)</f>
        <v>4505270</v>
      </c>
      <c r="Q789" s="145"/>
      <c r="R789" s="145">
        <f>SUM(R756:R787)</f>
        <v>4607470</v>
      </c>
      <c r="S789" s="147"/>
      <c r="T789" s="148"/>
      <c r="U789" s="121"/>
    </row>
    <row r="790" spans="1:21" ht="20.100000000000001" customHeight="1" thickBot="1">
      <c r="B790" s="151"/>
      <c r="C790" s="152"/>
      <c r="D790" s="152"/>
      <c r="E790" s="153"/>
      <c r="F790" s="152"/>
      <c r="G790" s="152"/>
      <c r="H790" s="152"/>
      <c r="I790" s="152"/>
      <c r="J790" s="152"/>
      <c r="K790" s="154"/>
      <c r="L790" s="154"/>
      <c r="M790" s="155"/>
      <c r="N790" s="155"/>
      <c r="O790" s="155"/>
      <c r="P790" s="155"/>
      <c r="Q790" s="155"/>
      <c r="R790" s="155"/>
      <c r="S790" s="156"/>
      <c r="T790" s="157"/>
      <c r="U790" s="121"/>
    </row>
    <row r="791" spans="1:21" ht="20.100000000000001" customHeight="1">
      <c r="B791" s="128"/>
      <c r="C791" s="10"/>
      <c r="D791" s="10"/>
      <c r="E791" s="129"/>
      <c r="F791" s="10"/>
      <c r="G791" s="10"/>
      <c r="H791" s="10"/>
      <c r="I791" s="10"/>
      <c r="J791" s="10"/>
      <c r="K791" s="129"/>
      <c r="L791" s="130"/>
      <c r="M791" s="145"/>
      <c r="N791" s="145"/>
      <c r="O791" s="145"/>
      <c r="P791" s="145"/>
      <c r="Q791" s="145"/>
      <c r="R791" s="145"/>
      <c r="S791" s="146"/>
      <c r="T791" s="148"/>
      <c r="U791" s="121"/>
    </row>
    <row r="792" spans="1:21" ht="19.899999999999999" customHeight="1">
      <c r="B792" s="478" t="s">
        <v>3</v>
      </c>
      <c r="C792" s="479"/>
      <c r="D792" s="480"/>
      <c r="E792" s="129"/>
      <c r="F792" s="10"/>
      <c r="G792" s="10"/>
      <c r="H792" s="10"/>
      <c r="I792" s="10"/>
      <c r="J792" s="10"/>
      <c r="K792" s="129"/>
      <c r="L792" s="130"/>
      <c r="M792" s="145"/>
      <c r="N792" s="145">
        <f>SUM(N747,N789)</f>
        <v>10185470</v>
      </c>
      <c r="O792" s="145"/>
      <c r="P792" s="145">
        <f>SUM(P747,P789)</f>
        <v>11243110</v>
      </c>
      <c r="Q792" s="145"/>
      <c r="R792" s="145">
        <f>SUM(R747,R789)</f>
        <v>11408250</v>
      </c>
      <c r="S792" s="145"/>
      <c r="T792" s="158"/>
      <c r="U792" s="121"/>
    </row>
    <row r="793" spans="1:21" ht="19.899999999999999" customHeight="1" thickBot="1">
      <c r="B793" s="151"/>
      <c r="C793" s="152"/>
      <c r="D793" s="152"/>
      <c r="E793" s="153"/>
      <c r="F793" s="152"/>
      <c r="G793" s="152"/>
      <c r="H793" s="152"/>
      <c r="I793" s="152"/>
      <c r="J793" s="152"/>
      <c r="K793" s="153"/>
      <c r="L793" s="154"/>
      <c r="M793" s="155"/>
      <c r="N793" s="155"/>
      <c r="O793" s="155"/>
      <c r="P793" s="155"/>
      <c r="Q793" s="155"/>
      <c r="R793" s="155"/>
      <c r="S793" s="159"/>
      <c r="T793" s="157"/>
      <c r="U793" s="121"/>
    </row>
    <row r="795" spans="1:21">
      <c r="B795" s="28" t="e">
        <f>B750</f>
        <v>#REF!</v>
      </c>
      <c r="T795" s="46" t="s">
        <v>215</v>
      </c>
    </row>
    <row r="796" spans="1:21" ht="42">
      <c r="A796" s="109"/>
      <c r="M796" s="110" t="s">
        <v>17</v>
      </c>
    </row>
    <row r="797" spans="1:21" ht="21.75" thickBot="1">
      <c r="B797" s="111"/>
      <c r="C797" s="112"/>
      <c r="D797" s="112"/>
      <c r="E797" s="112"/>
      <c r="F797" s="112"/>
      <c r="G797" s="112"/>
      <c r="H797" s="112"/>
      <c r="I797" s="112"/>
      <c r="J797" s="112"/>
      <c r="K797" s="112"/>
      <c r="L797" s="113"/>
      <c r="M797" s="112"/>
      <c r="N797" s="112"/>
      <c r="O797" s="112"/>
      <c r="P797" s="112"/>
      <c r="Q797" s="112"/>
      <c r="R797" s="112"/>
      <c r="S797" s="114"/>
      <c r="T797" s="115"/>
    </row>
    <row r="798" spans="1:21" ht="19.899999999999999" customHeight="1">
      <c r="B798" s="116"/>
      <c r="C798" s="117"/>
      <c r="D798" s="117"/>
      <c r="E798" s="118"/>
      <c r="F798" s="117"/>
      <c r="G798" s="117"/>
      <c r="H798" s="117"/>
      <c r="I798" s="117"/>
      <c r="J798" s="117"/>
      <c r="K798" s="118"/>
      <c r="L798" s="119"/>
      <c r="M798" s="481" t="s">
        <v>18</v>
      </c>
      <c r="N798" s="482"/>
      <c r="O798" s="481" t="s">
        <v>18</v>
      </c>
      <c r="P798" s="482"/>
      <c r="Q798" s="481" t="s">
        <v>18</v>
      </c>
      <c r="R798" s="482"/>
      <c r="S798" s="119" t="s">
        <v>19</v>
      </c>
      <c r="T798" s="120"/>
      <c r="U798" s="121"/>
    </row>
    <row r="799" spans="1:21" ht="19.899999999999999" customHeight="1">
      <c r="B799" s="483" t="s">
        <v>20</v>
      </c>
      <c r="C799" s="484"/>
      <c r="D799" s="485"/>
      <c r="E799" s="486" t="s">
        <v>21</v>
      </c>
      <c r="F799" s="484"/>
      <c r="G799" s="484"/>
      <c r="H799" s="484"/>
      <c r="I799" s="484"/>
      <c r="J799" s="485"/>
      <c r="K799" s="122" t="s">
        <v>22</v>
      </c>
      <c r="L799" s="122" t="s">
        <v>5</v>
      </c>
      <c r="M799" s="487" t="s">
        <v>479</v>
      </c>
      <c r="N799" s="488"/>
      <c r="O799" s="487" t="s">
        <v>509</v>
      </c>
      <c r="P799" s="488"/>
      <c r="Q799" s="487" t="s">
        <v>515</v>
      </c>
      <c r="R799" s="488"/>
      <c r="S799" s="122" t="s">
        <v>23</v>
      </c>
      <c r="T799" s="123" t="s">
        <v>24</v>
      </c>
      <c r="U799" s="121"/>
    </row>
    <row r="800" spans="1:21" ht="19.899999999999999" customHeight="1" thickBot="1">
      <c r="B800" s="124"/>
      <c r="C800" s="114"/>
      <c r="D800" s="114"/>
      <c r="E800" s="125"/>
      <c r="F800" s="114"/>
      <c r="G800" s="114"/>
      <c r="H800" s="114"/>
      <c r="I800" s="114"/>
      <c r="J800" s="114"/>
      <c r="K800" s="125"/>
      <c r="L800" s="126"/>
      <c r="M800" s="126" t="s">
        <v>25</v>
      </c>
      <c r="N800" s="126" t="s">
        <v>26</v>
      </c>
      <c r="O800" s="126" t="s">
        <v>25</v>
      </c>
      <c r="P800" s="126" t="s">
        <v>26</v>
      </c>
      <c r="Q800" s="126" t="s">
        <v>25</v>
      </c>
      <c r="R800" s="126" t="s">
        <v>26</v>
      </c>
      <c r="S800" s="126"/>
      <c r="T800" s="127"/>
      <c r="U800" s="121"/>
    </row>
    <row r="801" spans="2:21" ht="21.95" customHeight="1">
      <c r="B801" s="128"/>
      <c r="C801" s="10"/>
      <c r="D801" s="10"/>
      <c r="E801" s="129"/>
      <c r="F801" s="10"/>
      <c r="G801" s="10"/>
      <c r="H801" s="10"/>
      <c r="I801" s="10"/>
      <c r="J801" s="10"/>
      <c r="K801" s="129"/>
      <c r="L801" s="130"/>
      <c r="M801" s="131"/>
      <c r="N801" s="129"/>
      <c r="O801" s="131"/>
      <c r="P801" s="129"/>
      <c r="Q801" s="131"/>
      <c r="R801" s="129"/>
      <c r="S801" s="132"/>
      <c r="T801" s="133"/>
      <c r="U801" s="121"/>
    </row>
    <row r="802" spans="2:21" ht="21.95" customHeight="1">
      <c r="B802" s="134"/>
      <c r="C802" s="135" t="s">
        <v>298</v>
      </c>
      <c r="D802" s="136"/>
      <c r="E802" s="137"/>
      <c r="F802" s="135" t="s">
        <v>299</v>
      </c>
      <c r="G802" s="136"/>
      <c r="H802" s="136"/>
      <c r="I802" s="136"/>
      <c r="J802" s="136"/>
      <c r="K802" s="138">
        <v>1</v>
      </c>
      <c r="L802" s="138" t="s">
        <v>124</v>
      </c>
      <c r="M802" s="139">
        <v>450000</v>
      </c>
      <c r="N802" s="140">
        <f>SUM(K802*M802)</f>
        <v>450000</v>
      </c>
      <c r="O802" s="139">
        <v>415540</v>
      </c>
      <c r="P802" s="140">
        <f>SUM(K802*O802)</f>
        <v>415540</v>
      </c>
      <c r="Q802" s="141">
        <f>SUM(404000,20200,33200)</f>
        <v>457400</v>
      </c>
      <c r="R802" s="177">
        <f>SUM(K802*Q802)</f>
        <v>457400</v>
      </c>
      <c r="S802" s="142">
        <f>O802</f>
        <v>415540</v>
      </c>
      <c r="T802" s="143" t="str">
        <f>O799</f>
        <v>金秀アルミ工業㈱</v>
      </c>
      <c r="U802" s="121"/>
    </row>
    <row r="803" spans="2:21" ht="21.95" customHeight="1">
      <c r="B803" s="128"/>
      <c r="C803" s="10"/>
      <c r="D803" s="10"/>
      <c r="E803" s="129"/>
      <c r="F803" s="10"/>
      <c r="G803" s="10"/>
      <c r="H803" s="10"/>
      <c r="I803" s="10"/>
      <c r="J803" s="10"/>
      <c r="K803" s="129"/>
      <c r="L803" s="130"/>
      <c r="M803" s="131"/>
      <c r="N803" s="129"/>
      <c r="O803" s="131"/>
      <c r="P803" s="129"/>
      <c r="Q803" s="131"/>
      <c r="R803" s="129"/>
      <c r="S803" s="132"/>
      <c r="T803" s="133"/>
      <c r="U803" s="121"/>
    </row>
    <row r="804" spans="2:21" ht="21.95" customHeight="1">
      <c r="B804" s="134"/>
      <c r="C804" s="135" t="s">
        <v>216</v>
      </c>
      <c r="D804" s="136"/>
      <c r="E804" s="137"/>
      <c r="F804" s="135"/>
      <c r="G804" s="136"/>
      <c r="H804" s="136"/>
      <c r="I804" s="136"/>
      <c r="J804" s="136"/>
      <c r="K804" s="138">
        <v>1</v>
      </c>
      <c r="L804" s="138" t="s">
        <v>43</v>
      </c>
      <c r="M804" s="139"/>
      <c r="N804" s="188" t="s">
        <v>481</v>
      </c>
      <c r="O804" s="139"/>
      <c r="P804" s="188" t="s">
        <v>481</v>
      </c>
      <c r="Q804" s="141"/>
      <c r="R804" s="188" t="s">
        <v>481</v>
      </c>
      <c r="S804" s="142"/>
      <c r="T804" s="143"/>
      <c r="U804" s="121"/>
    </row>
    <row r="805" spans="2:21" ht="21.95" customHeight="1">
      <c r="B805" s="128"/>
      <c r="C805" s="10"/>
      <c r="D805" s="10"/>
      <c r="E805" s="129"/>
      <c r="F805" s="10"/>
      <c r="G805" s="10"/>
      <c r="H805" s="10"/>
      <c r="I805" s="10"/>
      <c r="J805" s="10"/>
      <c r="K805" s="129"/>
      <c r="L805" s="130"/>
      <c r="M805" s="144"/>
      <c r="N805" s="145"/>
      <c r="O805" s="144"/>
      <c r="P805" s="145"/>
      <c r="Q805" s="144"/>
      <c r="R805" s="145"/>
      <c r="S805" s="132"/>
      <c r="T805" s="133"/>
      <c r="U805" s="121"/>
    </row>
    <row r="806" spans="2:21" ht="21.95" customHeight="1">
      <c r="B806" s="134"/>
      <c r="C806" s="135" t="s">
        <v>293</v>
      </c>
      <c r="D806" s="136"/>
      <c r="E806" s="137"/>
      <c r="F806" s="135"/>
      <c r="G806" s="136"/>
      <c r="H806" s="136"/>
      <c r="I806" s="136"/>
      <c r="J806" s="136"/>
      <c r="K806" s="138">
        <v>1</v>
      </c>
      <c r="L806" s="138" t="s">
        <v>43</v>
      </c>
      <c r="M806" s="139"/>
      <c r="N806" s="188" t="s">
        <v>481</v>
      </c>
      <c r="O806" s="139"/>
      <c r="P806" s="188" t="s">
        <v>481</v>
      </c>
      <c r="Q806" s="141"/>
      <c r="R806" s="188" t="s">
        <v>481</v>
      </c>
      <c r="S806" s="142"/>
      <c r="T806" s="143"/>
      <c r="U806" s="121"/>
    </row>
    <row r="807" spans="2:21" ht="21.95" customHeight="1">
      <c r="B807" s="128"/>
      <c r="C807" s="10"/>
      <c r="D807" s="10"/>
      <c r="E807" s="129"/>
      <c r="F807" s="10"/>
      <c r="G807" s="10"/>
      <c r="H807" s="10"/>
      <c r="I807" s="10"/>
      <c r="J807" s="10"/>
      <c r="K807" s="129"/>
      <c r="L807" s="130"/>
      <c r="M807" s="144"/>
      <c r="N807" s="145"/>
      <c r="O807" s="144"/>
      <c r="P807" s="145"/>
      <c r="Q807" s="144"/>
      <c r="R807" s="145"/>
      <c r="S807" s="132"/>
      <c r="T807" s="133"/>
      <c r="U807" s="121"/>
    </row>
    <row r="808" spans="2:21" ht="21.95" customHeight="1">
      <c r="B808" s="134"/>
      <c r="C808" s="135"/>
      <c r="D808" s="136"/>
      <c r="E808" s="137"/>
      <c r="F808" s="135"/>
      <c r="G808" s="136"/>
      <c r="H808" s="136"/>
      <c r="I808" s="136"/>
      <c r="J808" s="136"/>
      <c r="K808" s="138"/>
      <c r="L808" s="138"/>
      <c r="M808" s="139"/>
      <c r="N808" s="140"/>
      <c r="O808" s="139"/>
      <c r="P808" s="140"/>
      <c r="Q808" s="141"/>
      <c r="R808" s="140"/>
      <c r="S808" s="142"/>
      <c r="T808" s="143"/>
      <c r="U808" s="121"/>
    </row>
    <row r="809" spans="2:21" ht="21.95" customHeight="1">
      <c r="B809" s="128"/>
      <c r="C809" s="10"/>
      <c r="D809" s="10"/>
      <c r="E809" s="129"/>
      <c r="F809" s="10"/>
      <c r="G809" s="10"/>
      <c r="H809" s="10"/>
      <c r="I809" s="10"/>
      <c r="J809" s="10"/>
      <c r="K809" s="129"/>
      <c r="L809" s="130"/>
      <c r="M809" s="144"/>
      <c r="N809" s="145"/>
      <c r="O809" s="144"/>
      <c r="P809" s="145"/>
      <c r="Q809" s="144"/>
      <c r="R809" s="145"/>
      <c r="S809" s="132"/>
      <c r="T809" s="133"/>
      <c r="U809" s="121"/>
    </row>
    <row r="810" spans="2:21" ht="21.95" customHeight="1">
      <c r="B810" s="134"/>
      <c r="C810" s="135"/>
      <c r="D810" s="136"/>
      <c r="E810" s="137"/>
      <c r="F810" s="135"/>
      <c r="G810" s="136"/>
      <c r="H810" s="136"/>
      <c r="I810" s="136"/>
      <c r="J810" s="136"/>
      <c r="K810" s="138"/>
      <c r="L810" s="138"/>
      <c r="M810" s="139"/>
      <c r="N810" s="140"/>
      <c r="O810" s="139"/>
      <c r="P810" s="140"/>
      <c r="Q810" s="141"/>
      <c r="R810" s="140"/>
      <c r="S810" s="142"/>
      <c r="T810" s="143"/>
      <c r="U810" s="121"/>
    </row>
    <row r="811" spans="2:21" ht="21.95" customHeight="1">
      <c r="B811" s="128"/>
      <c r="C811" s="10"/>
      <c r="D811" s="10"/>
      <c r="E811" s="129"/>
      <c r="F811" s="10"/>
      <c r="G811" s="10"/>
      <c r="H811" s="10"/>
      <c r="I811" s="10"/>
      <c r="J811" s="10"/>
      <c r="K811" s="129"/>
      <c r="L811" s="130"/>
      <c r="M811" s="144"/>
      <c r="N811" s="145"/>
      <c r="O811" s="144"/>
      <c r="P811" s="145"/>
      <c r="Q811" s="144"/>
      <c r="R811" s="145"/>
      <c r="S811" s="132"/>
      <c r="T811" s="133"/>
      <c r="U811" s="121"/>
    </row>
    <row r="812" spans="2:21" ht="21.95" customHeight="1">
      <c r="B812" s="134"/>
      <c r="C812" s="135"/>
      <c r="D812" s="136"/>
      <c r="E812" s="137"/>
      <c r="F812" s="135"/>
      <c r="G812" s="136"/>
      <c r="H812" s="136"/>
      <c r="I812" s="136"/>
      <c r="J812" s="136"/>
      <c r="K812" s="138"/>
      <c r="L812" s="138"/>
      <c r="M812" s="139"/>
      <c r="N812" s="140"/>
      <c r="O812" s="139"/>
      <c r="P812" s="140"/>
      <c r="Q812" s="141"/>
      <c r="R812" s="140"/>
      <c r="S812" s="142"/>
      <c r="T812" s="143"/>
      <c r="U812" s="121"/>
    </row>
    <row r="813" spans="2:21" ht="21.95" customHeight="1">
      <c r="B813" s="128"/>
      <c r="C813" s="10"/>
      <c r="D813" s="10"/>
      <c r="E813" s="129"/>
      <c r="F813" s="10"/>
      <c r="G813" s="10"/>
      <c r="H813" s="10"/>
      <c r="I813" s="10"/>
      <c r="J813" s="10"/>
      <c r="K813" s="129"/>
      <c r="L813" s="130"/>
      <c r="M813" s="144"/>
      <c r="N813" s="145"/>
      <c r="O813" s="144"/>
      <c r="P813" s="145"/>
      <c r="Q813" s="144"/>
      <c r="R813" s="145"/>
      <c r="S813" s="132"/>
      <c r="T813" s="133"/>
      <c r="U813" s="121"/>
    </row>
    <row r="814" spans="2:21" ht="21.95" customHeight="1">
      <c r="B814" s="134"/>
      <c r="C814" s="135"/>
      <c r="D814" s="136"/>
      <c r="E814" s="137"/>
      <c r="F814" s="135"/>
      <c r="G814" s="136"/>
      <c r="H814" s="136"/>
      <c r="I814" s="136"/>
      <c r="J814" s="136"/>
      <c r="K814" s="138"/>
      <c r="L814" s="138"/>
      <c r="M814" s="139"/>
      <c r="N814" s="140"/>
      <c r="O814" s="139"/>
      <c r="P814" s="140"/>
      <c r="Q814" s="141"/>
      <c r="R814" s="140"/>
      <c r="S814" s="142"/>
      <c r="T814" s="143"/>
      <c r="U814" s="121"/>
    </row>
    <row r="815" spans="2:21" ht="21.95" customHeight="1">
      <c r="B815" s="128"/>
      <c r="C815" s="10"/>
      <c r="D815" s="10"/>
      <c r="E815" s="129"/>
      <c r="F815" s="10"/>
      <c r="G815" s="10"/>
      <c r="H815" s="10"/>
      <c r="I815" s="10"/>
      <c r="J815" s="10"/>
      <c r="K815" s="129"/>
      <c r="L815" s="130"/>
      <c r="M815" s="144"/>
      <c r="N815" s="145"/>
      <c r="O815" s="144"/>
      <c r="P815" s="145"/>
      <c r="Q815" s="144"/>
      <c r="R815" s="145"/>
      <c r="S815" s="146"/>
      <c r="T815" s="133"/>
      <c r="U815" s="121"/>
    </row>
    <row r="816" spans="2:21" ht="21.95" customHeight="1">
      <c r="B816" s="134"/>
      <c r="C816" s="135"/>
      <c r="D816" s="136"/>
      <c r="E816" s="137"/>
      <c r="F816" s="135"/>
      <c r="G816" s="136"/>
      <c r="H816" s="136"/>
      <c r="I816" s="136"/>
      <c r="J816" s="136"/>
      <c r="K816" s="138"/>
      <c r="L816" s="138"/>
      <c r="M816" s="139"/>
      <c r="N816" s="140"/>
      <c r="O816" s="139"/>
      <c r="P816" s="140"/>
      <c r="Q816" s="141"/>
      <c r="R816" s="140"/>
      <c r="S816" s="142"/>
      <c r="T816" s="143"/>
      <c r="U816" s="121"/>
    </row>
    <row r="817" spans="2:21" ht="21.95" customHeight="1">
      <c r="B817" s="128"/>
      <c r="C817" s="10"/>
      <c r="D817" s="10"/>
      <c r="E817" s="129"/>
      <c r="F817" s="10"/>
      <c r="G817" s="10"/>
      <c r="H817" s="10"/>
      <c r="I817" s="10"/>
      <c r="J817" s="10"/>
      <c r="K817" s="129"/>
      <c r="L817" s="130"/>
      <c r="M817" s="144"/>
      <c r="N817" s="145"/>
      <c r="O817" s="144"/>
      <c r="P817" s="145"/>
      <c r="Q817" s="144"/>
      <c r="R817" s="145"/>
      <c r="S817" s="146"/>
      <c r="T817" s="133"/>
      <c r="U817" s="121"/>
    </row>
    <row r="818" spans="2:21" ht="21.95" customHeight="1">
      <c r="B818" s="134"/>
      <c r="C818" s="135"/>
      <c r="D818" s="136"/>
      <c r="E818" s="137"/>
      <c r="F818" s="135"/>
      <c r="G818" s="136"/>
      <c r="H818" s="136"/>
      <c r="I818" s="136"/>
      <c r="J818" s="136"/>
      <c r="K818" s="138"/>
      <c r="L818" s="138"/>
      <c r="M818" s="139"/>
      <c r="N818" s="140"/>
      <c r="O818" s="139"/>
      <c r="P818" s="140"/>
      <c r="Q818" s="141"/>
      <c r="R818" s="140"/>
      <c r="S818" s="142"/>
      <c r="T818" s="143"/>
      <c r="U818" s="121"/>
    </row>
    <row r="819" spans="2:21" ht="21.95" customHeight="1">
      <c r="B819" s="128"/>
      <c r="C819" s="10"/>
      <c r="D819" s="10"/>
      <c r="E819" s="129"/>
      <c r="F819" s="10"/>
      <c r="G819" s="10"/>
      <c r="H819" s="10"/>
      <c r="I819" s="10"/>
      <c r="J819" s="10"/>
      <c r="K819" s="129"/>
      <c r="L819" s="130"/>
      <c r="M819" s="144"/>
      <c r="N819" s="145"/>
      <c r="O819" s="144"/>
      <c r="P819" s="145"/>
      <c r="Q819" s="144"/>
      <c r="R819" s="145"/>
      <c r="S819" s="147"/>
      <c r="T819" s="133"/>
      <c r="U819" s="121"/>
    </row>
    <row r="820" spans="2:21" ht="21.95" customHeight="1">
      <c r="B820" s="134"/>
      <c r="C820" s="135"/>
      <c r="D820" s="136"/>
      <c r="E820" s="137"/>
      <c r="F820" s="135"/>
      <c r="G820" s="136"/>
      <c r="H820" s="136"/>
      <c r="I820" s="136"/>
      <c r="J820" s="136"/>
      <c r="K820" s="138"/>
      <c r="L820" s="138"/>
      <c r="M820" s="139"/>
      <c r="N820" s="140"/>
      <c r="O820" s="139"/>
      <c r="P820" s="140"/>
      <c r="Q820" s="141"/>
      <c r="R820" s="140"/>
      <c r="S820" s="142"/>
      <c r="T820" s="143"/>
      <c r="U820" s="121"/>
    </row>
    <row r="821" spans="2:21" ht="21.95" customHeight="1">
      <c r="B821" s="128"/>
      <c r="C821" s="10"/>
      <c r="D821" s="10"/>
      <c r="E821" s="129"/>
      <c r="F821" s="10"/>
      <c r="G821" s="10"/>
      <c r="H821" s="10"/>
      <c r="I821" s="10"/>
      <c r="J821" s="10"/>
      <c r="K821" s="129"/>
      <c r="L821" s="130"/>
      <c r="M821" s="144"/>
      <c r="N821" s="145"/>
      <c r="O821" s="144"/>
      <c r="P821" s="145"/>
      <c r="Q821" s="144"/>
      <c r="R821" s="145"/>
      <c r="S821" s="146"/>
      <c r="T821" s="133"/>
      <c r="U821" s="121"/>
    </row>
    <row r="822" spans="2:21" ht="21.75" customHeight="1">
      <c r="B822" s="134"/>
      <c r="C822" s="135"/>
      <c r="D822" s="136"/>
      <c r="E822" s="137"/>
      <c r="F822" s="135"/>
      <c r="G822" s="136"/>
      <c r="H822" s="136"/>
      <c r="I822" s="136"/>
      <c r="J822" s="136"/>
      <c r="K822" s="138"/>
      <c r="L822" s="138"/>
      <c r="M822" s="139"/>
      <c r="N822" s="140"/>
      <c r="O822" s="139"/>
      <c r="P822" s="140"/>
      <c r="Q822" s="141"/>
      <c r="R822" s="140"/>
      <c r="S822" s="142"/>
      <c r="T822" s="143"/>
      <c r="U822" s="121"/>
    </row>
    <row r="823" spans="2:21" ht="23.25" customHeight="1">
      <c r="B823" s="128"/>
      <c r="C823" s="10"/>
      <c r="D823" s="10"/>
      <c r="E823" s="129"/>
      <c r="F823" s="10"/>
      <c r="G823" s="10"/>
      <c r="H823" s="10"/>
      <c r="I823" s="10"/>
      <c r="J823" s="10"/>
      <c r="K823" s="129"/>
      <c r="L823" s="130"/>
      <c r="M823" s="144"/>
      <c r="N823" s="145"/>
      <c r="O823" s="144"/>
      <c r="P823" s="145"/>
      <c r="Q823" s="144"/>
      <c r="R823" s="145"/>
      <c r="S823" s="147"/>
      <c r="T823" s="133"/>
      <c r="U823" s="121"/>
    </row>
    <row r="824" spans="2:21" ht="21.95" customHeight="1">
      <c r="B824" s="134"/>
      <c r="C824" s="135"/>
      <c r="D824" s="136"/>
      <c r="E824" s="137"/>
      <c r="F824" s="135"/>
      <c r="G824" s="136"/>
      <c r="H824" s="136"/>
      <c r="I824" s="136"/>
      <c r="J824" s="136"/>
      <c r="K824" s="138"/>
      <c r="L824" s="138"/>
      <c r="M824" s="139"/>
      <c r="N824" s="140"/>
      <c r="O824" s="139"/>
      <c r="P824" s="140"/>
      <c r="Q824" s="141"/>
      <c r="R824" s="140"/>
      <c r="S824" s="142"/>
      <c r="T824" s="143"/>
      <c r="U824" s="121"/>
    </row>
    <row r="825" spans="2:21" ht="21.95" customHeight="1">
      <c r="B825" s="128"/>
      <c r="C825" s="10"/>
      <c r="D825" s="10"/>
      <c r="E825" s="129"/>
      <c r="F825" s="10"/>
      <c r="G825" s="10"/>
      <c r="H825" s="10"/>
      <c r="I825" s="10"/>
      <c r="J825" s="10"/>
      <c r="K825" s="129"/>
      <c r="L825" s="130"/>
      <c r="M825" s="145"/>
      <c r="N825" s="145"/>
      <c r="O825" s="145"/>
      <c r="P825" s="145"/>
      <c r="Q825" s="144"/>
      <c r="R825" s="145"/>
      <c r="S825" s="146"/>
      <c r="T825" s="148"/>
      <c r="U825" s="121"/>
    </row>
    <row r="826" spans="2:21" ht="21.95" customHeight="1">
      <c r="B826" s="134"/>
      <c r="C826" s="135"/>
      <c r="D826" s="136"/>
      <c r="E826" s="137"/>
      <c r="F826" s="135"/>
      <c r="G826" s="136"/>
      <c r="H826" s="136"/>
      <c r="I826" s="136"/>
      <c r="J826" s="136"/>
      <c r="K826" s="138"/>
      <c r="L826" s="138"/>
      <c r="M826" s="137"/>
      <c r="N826" s="140"/>
      <c r="O826" s="137"/>
      <c r="P826" s="140"/>
      <c r="Q826" s="149"/>
      <c r="R826" s="140"/>
      <c r="S826" s="142"/>
      <c r="T826" s="150"/>
      <c r="U826" s="121"/>
    </row>
    <row r="827" spans="2:21" ht="21.95" customHeight="1">
      <c r="B827" s="128"/>
      <c r="C827" s="10"/>
      <c r="D827" s="10"/>
      <c r="E827" s="129"/>
      <c r="F827" s="10"/>
      <c r="G827" s="10"/>
      <c r="H827" s="10"/>
      <c r="I827" s="10"/>
      <c r="J827" s="10"/>
      <c r="K827" s="129"/>
      <c r="L827" s="130"/>
      <c r="M827" s="145"/>
      <c r="N827" s="145"/>
      <c r="O827" s="145"/>
      <c r="P827" s="145"/>
      <c r="Q827" s="145"/>
      <c r="R827" s="145"/>
      <c r="S827" s="147"/>
      <c r="T827" s="148"/>
      <c r="U827" s="121"/>
    </row>
    <row r="828" spans="2:21" ht="21.95" customHeight="1">
      <c r="B828" s="134"/>
      <c r="C828" s="135"/>
      <c r="D828" s="136"/>
      <c r="E828" s="137"/>
      <c r="F828" s="135"/>
      <c r="G828" s="136"/>
      <c r="H828" s="136"/>
      <c r="I828" s="136"/>
      <c r="J828" s="136"/>
      <c r="K828" s="138"/>
      <c r="L828" s="138"/>
      <c r="M828" s="137"/>
      <c r="N828" s="140"/>
      <c r="O828" s="137"/>
      <c r="P828" s="140"/>
      <c r="Q828" s="149"/>
      <c r="R828" s="140"/>
      <c r="S828" s="142"/>
      <c r="T828" s="150"/>
      <c r="U828" s="121"/>
    </row>
    <row r="829" spans="2:21" ht="21.95" customHeight="1">
      <c r="B829" s="128"/>
      <c r="C829" s="10"/>
      <c r="D829" s="10"/>
      <c r="E829" s="129"/>
      <c r="F829" s="10"/>
      <c r="G829" s="10"/>
      <c r="H829" s="10"/>
      <c r="I829" s="10"/>
      <c r="J829" s="10"/>
      <c r="K829" s="129"/>
      <c r="L829" s="130"/>
      <c r="M829" s="145"/>
      <c r="N829" s="145"/>
      <c r="O829" s="145"/>
      <c r="P829" s="145"/>
      <c r="Q829" s="145"/>
      <c r="R829" s="145"/>
      <c r="S829" s="147"/>
      <c r="T829" s="148"/>
      <c r="U829" s="121"/>
    </row>
    <row r="830" spans="2:21" ht="21.95" customHeight="1">
      <c r="B830" s="134"/>
      <c r="C830" s="135"/>
      <c r="D830" s="136"/>
      <c r="E830" s="137"/>
      <c r="F830" s="135"/>
      <c r="G830" s="136"/>
      <c r="H830" s="136"/>
      <c r="I830" s="136"/>
      <c r="J830" s="136"/>
      <c r="K830" s="138"/>
      <c r="L830" s="138"/>
      <c r="M830" s="149"/>
      <c r="N830" s="149"/>
      <c r="O830" s="149"/>
      <c r="P830" s="149"/>
      <c r="Q830" s="149"/>
      <c r="R830" s="149"/>
      <c r="S830" s="142"/>
      <c r="T830" s="150"/>
      <c r="U830" s="121"/>
    </row>
    <row r="831" spans="2:21" ht="21.95" customHeight="1">
      <c r="B831" s="128"/>
      <c r="C831" s="10"/>
      <c r="D831" s="10"/>
      <c r="E831" s="129"/>
      <c r="F831" s="10"/>
      <c r="G831" s="10"/>
      <c r="H831" s="10"/>
      <c r="I831" s="10"/>
      <c r="J831" s="10"/>
      <c r="K831" s="129"/>
      <c r="L831" s="130"/>
      <c r="M831" s="145"/>
      <c r="N831" s="145"/>
      <c r="O831" s="145"/>
      <c r="P831" s="145"/>
      <c r="Q831" s="145"/>
      <c r="R831" s="145"/>
      <c r="S831" s="147"/>
      <c r="T831" s="148"/>
      <c r="U831" s="121"/>
    </row>
    <row r="832" spans="2:21" ht="21.95" customHeight="1">
      <c r="B832" s="134"/>
      <c r="C832" s="135"/>
      <c r="D832" s="136"/>
      <c r="E832" s="137"/>
      <c r="F832" s="135"/>
      <c r="G832" s="136"/>
      <c r="H832" s="136"/>
      <c r="I832" s="136"/>
      <c r="J832" s="136"/>
      <c r="K832" s="138"/>
      <c r="L832" s="138"/>
      <c r="M832" s="149"/>
      <c r="N832" s="149"/>
      <c r="O832" s="149"/>
      <c r="P832" s="149"/>
      <c r="Q832" s="149"/>
      <c r="R832" s="149"/>
      <c r="S832" s="142"/>
      <c r="T832" s="150"/>
      <c r="U832" s="121"/>
    </row>
    <row r="833" spans="1:21" ht="21.95" customHeight="1">
      <c r="B833" s="128"/>
      <c r="C833" s="10"/>
      <c r="D833" s="10"/>
      <c r="E833" s="129"/>
      <c r="F833" s="10"/>
      <c r="G833" s="10"/>
      <c r="H833" s="10"/>
      <c r="I833" s="10"/>
      <c r="J833" s="10"/>
      <c r="K833" s="129"/>
      <c r="L833" s="130"/>
      <c r="M833" s="145"/>
      <c r="N833" s="145"/>
      <c r="O833" s="145"/>
      <c r="P833" s="145"/>
      <c r="Q833" s="145"/>
      <c r="R833" s="145"/>
      <c r="S833" s="147"/>
      <c r="T833" s="148"/>
      <c r="U833" s="121"/>
    </row>
    <row r="834" spans="1:21" ht="21.95" customHeight="1" thickBot="1">
      <c r="B834" s="151"/>
      <c r="C834" s="152"/>
      <c r="D834" s="152"/>
      <c r="E834" s="153"/>
      <c r="F834" s="152"/>
      <c r="G834" s="152"/>
      <c r="H834" s="152"/>
      <c r="I834" s="152"/>
      <c r="J834" s="152"/>
      <c r="K834" s="154"/>
      <c r="L834" s="154"/>
      <c r="M834" s="155"/>
      <c r="N834" s="155"/>
      <c r="O834" s="155"/>
      <c r="P834" s="155"/>
      <c r="Q834" s="155"/>
      <c r="R834" s="155"/>
      <c r="S834" s="156"/>
      <c r="T834" s="157"/>
      <c r="U834" s="121"/>
    </row>
    <row r="835" spans="1:21" ht="19.899999999999999" customHeight="1">
      <c r="B835" s="128"/>
      <c r="C835" s="10"/>
      <c r="D835" s="10"/>
      <c r="E835" s="129"/>
      <c r="F835" s="10"/>
      <c r="G835" s="10"/>
      <c r="H835" s="10"/>
      <c r="I835" s="10"/>
      <c r="J835" s="10"/>
      <c r="K835" s="129"/>
      <c r="L835" s="130"/>
      <c r="M835" s="145"/>
      <c r="N835" s="145"/>
      <c r="O835" s="145"/>
      <c r="P835" s="145"/>
      <c r="Q835" s="145"/>
      <c r="R835" s="145"/>
      <c r="S835" s="146"/>
      <c r="T835" s="148"/>
      <c r="U835" s="121"/>
    </row>
    <row r="836" spans="1:21" ht="19.899999999999999" customHeight="1">
      <c r="B836" s="478" t="s">
        <v>3</v>
      </c>
      <c r="C836" s="479"/>
      <c r="D836" s="480"/>
      <c r="E836" s="129"/>
      <c r="F836" s="10"/>
      <c r="G836" s="10"/>
      <c r="H836" s="10"/>
      <c r="I836" s="10"/>
      <c r="J836" s="10"/>
      <c r="K836" s="129"/>
      <c r="L836" s="130"/>
      <c r="M836" s="145"/>
      <c r="N836" s="145">
        <f>SUM(N802)</f>
        <v>450000</v>
      </c>
      <c r="O836" s="145"/>
      <c r="P836" s="145">
        <f>SUM(P801:P834)</f>
        <v>415540</v>
      </c>
      <c r="Q836" s="145"/>
      <c r="R836" s="145">
        <f>SUM(R801:R834)</f>
        <v>457400</v>
      </c>
      <c r="S836" s="145"/>
      <c r="T836" s="158"/>
      <c r="U836" s="121"/>
    </row>
    <row r="837" spans="1:21" ht="19.899999999999999" customHeight="1" thickBot="1">
      <c r="B837" s="151"/>
      <c r="C837" s="152"/>
      <c r="D837" s="152"/>
      <c r="E837" s="153"/>
      <c r="F837" s="152"/>
      <c r="G837" s="152"/>
      <c r="H837" s="152"/>
      <c r="I837" s="152"/>
      <c r="J837" s="152"/>
      <c r="K837" s="153"/>
      <c r="L837" s="154"/>
      <c r="M837" s="155"/>
      <c r="N837" s="155"/>
      <c r="O837" s="155"/>
      <c r="P837" s="155"/>
      <c r="Q837" s="155"/>
      <c r="R837" s="155"/>
      <c r="S837" s="159"/>
      <c r="T837" s="157"/>
      <c r="U837" s="121"/>
    </row>
    <row r="839" spans="1:21">
      <c r="B839" s="28" t="e">
        <f>B795</f>
        <v>#REF!</v>
      </c>
      <c r="T839" s="46" t="s">
        <v>219</v>
      </c>
    </row>
    <row r="840" spans="1:21" ht="42">
      <c r="A840" s="109"/>
      <c r="M840" s="110" t="s">
        <v>17</v>
      </c>
    </row>
    <row r="841" spans="1:21" ht="21.75" thickBot="1">
      <c r="B841" s="111"/>
      <c r="C841" s="112"/>
      <c r="D841" s="112"/>
      <c r="E841" s="112"/>
      <c r="F841" s="112"/>
      <c r="G841" s="112"/>
      <c r="H841" s="112"/>
      <c r="I841" s="112"/>
      <c r="J841" s="112"/>
      <c r="K841" s="112"/>
      <c r="L841" s="113"/>
      <c r="M841" s="112"/>
      <c r="N841" s="112"/>
      <c r="O841" s="112"/>
      <c r="P841" s="112"/>
      <c r="Q841" s="112"/>
      <c r="R841" s="112"/>
      <c r="S841" s="114"/>
      <c r="T841" s="115"/>
    </row>
    <row r="842" spans="1:21" ht="19.899999999999999" customHeight="1">
      <c r="B842" s="116"/>
      <c r="C842" s="117"/>
      <c r="D842" s="117"/>
      <c r="E842" s="118"/>
      <c r="F842" s="117"/>
      <c r="G842" s="117"/>
      <c r="H842" s="117"/>
      <c r="I842" s="117"/>
      <c r="J842" s="117"/>
      <c r="K842" s="118"/>
      <c r="L842" s="119"/>
      <c r="M842" s="481" t="s">
        <v>18</v>
      </c>
      <c r="N842" s="482"/>
      <c r="O842" s="481" t="s">
        <v>18</v>
      </c>
      <c r="P842" s="482"/>
      <c r="Q842" s="481" t="s">
        <v>18</v>
      </c>
      <c r="R842" s="482"/>
      <c r="S842" s="119" t="s">
        <v>19</v>
      </c>
      <c r="T842" s="120"/>
      <c r="U842" s="121"/>
    </row>
    <row r="843" spans="1:21" ht="19.899999999999999" customHeight="1">
      <c r="B843" s="483" t="s">
        <v>20</v>
      </c>
      <c r="C843" s="484"/>
      <c r="D843" s="485"/>
      <c r="E843" s="486" t="s">
        <v>21</v>
      </c>
      <c r="F843" s="484"/>
      <c r="G843" s="484"/>
      <c r="H843" s="484"/>
      <c r="I843" s="484"/>
      <c r="J843" s="485"/>
      <c r="K843" s="122" t="s">
        <v>22</v>
      </c>
      <c r="L843" s="122" t="s">
        <v>5</v>
      </c>
      <c r="M843" s="487" t="s">
        <v>479</v>
      </c>
      <c r="N843" s="488"/>
      <c r="O843" s="487" t="s">
        <v>509</v>
      </c>
      <c r="P843" s="488"/>
      <c r="Q843" s="487" t="s">
        <v>515</v>
      </c>
      <c r="R843" s="488"/>
      <c r="S843" s="122" t="s">
        <v>23</v>
      </c>
      <c r="T843" s="123" t="s">
        <v>24</v>
      </c>
      <c r="U843" s="121"/>
    </row>
    <row r="844" spans="1:21" ht="19.899999999999999" customHeight="1" thickBot="1">
      <c r="B844" s="124"/>
      <c r="C844" s="114"/>
      <c r="D844" s="114"/>
      <c r="E844" s="125"/>
      <c r="F844" s="114"/>
      <c r="G844" s="114"/>
      <c r="H844" s="114"/>
      <c r="I844" s="114"/>
      <c r="J844" s="114"/>
      <c r="K844" s="125"/>
      <c r="L844" s="126"/>
      <c r="M844" s="126" t="s">
        <v>25</v>
      </c>
      <c r="N844" s="126" t="s">
        <v>26</v>
      </c>
      <c r="O844" s="126" t="s">
        <v>25</v>
      </c>
      <c r="P844" s="126" t="s">
        <v>26</v>
      </c>
      <c r="Q844" s="126" t="s">
        <v>25</v>
      </c>
      <c r="R844" s="126" t="s">
        <v>26</v>
      </c>
      <c r="S844" s="126"/>
      <c r="T844" s="127"/>
      <c r="U844" s="121"/>
    </row>
    <row r="845" spans="1:21" ht="21.95" customHeight="1">
      <c r="B845" s="128"/>
      <c r="C845" s="10"/>
      <c r="D845" s="10"/>
      <c r="E845" s="129"/>
      <c r="F845" s="10"/>
      <c r="G845" s="10"/>
      <c r="H845" s="10"/>
      <c r="I845" s="10"/>
      <c r="J845" s="10"/>
      <c r="K845" s="129"/>
      <c r="L845" s="130"/>
      <c r="M845" s="131"/>
      <c r="N845" s="129"/>
      <c r="O845" s="131"/>
      <c r="P845" s="129"/>
      <c r="Q845" s="131"/>
      <c r="R845" s="129"/>
      <c r="S845" s="132"/>
      <c r="T845" s="133"/>
      <c r="U845" s="121"/>
    </row>
    <row r="846" spans="1:21" ht="21.95" customHeight="1">
      <c r="B846" s="134"/>
      <c r="C846" s="135" t="s">
        <v>300</v>
      </c>
      <c r="D846" s="136"/>
      <c r="E846" s="137"/>
      <c r="F846" s="135" t="s">
        <v>192</v>
      </c>
      <c r="G846" s="136"/>
      <c r="H846" s="136"/>
      <c r="I846" s="136"/>
      <c r="J846" s="136"/>
      <c r="K846" s="138">
        <v>1</v>
      </c>
      <c r="L846" s="138" t="s">
        <v>124</v>
      </c>
      <c r="M846" s="139">
        <v>238270</v>
      </c>
      <c r="N846" s="140">
        <f>SUM(K846*M846)</f>
        <v>238270</v>
      </c>
      <c r="O846" s="139">
        <v>407050</v>
      </c>
      <c r="P846" s="140">
        <f>SUM(K846*O846)</f>
        <v>407050</v>
      </c>
      <c r="Q846" s="141">
        <v>410430</v>
      </c>
      <c r="R846" s="177">
        <f>SUM(K846*Q846)</f>
        <v>410430</v>
      </c>
      <c r="S846" s="142">
        <f>M846</f>
        <v>238270</v>
      </c>
      <c r="T846" s="143" t="str">
        <f>M843</f>
        <v>大里総合建材㈱</v>
      </c>
      <c r="U846" s="121"/>
    </row>
    <row r="847" spans="1:21" ht="21.95" customHeight="1">
      <c r="B847" s="128"/>
      <c r="C847" s="10"/>
      <c r="D847" s="10"/>
      <c r="E847" s="129"/>
      <c r="F847" s="10"/>
      <c r="G847" s="10"/>
      <c r="H847" s="10"/>
      <c r="I847" s="10"/>
      <c r="J847" s="10"/>
      <c r="K847" s="129"/>
      <c r="L847" s="130"/>
      <c r="M847" s="131"/>
      <c r="N847" s="129"/>
      <c r="O847" s="131"/>
      <c r="P847" s="129"/>
      <c r="Q847" s="131"/>
      <c r="R847" s="129"/>
      <c r="S847" s="132"/>
      <c r="T847" s="133"/>
      <c r="U847" s="121"/>
    </row>
    <row r="848" spans="1:21" ht="21.95" customHeight="1">
      <c r="B848" s="134"/>
      <c r="C848" s="135" t="s">
        <v>301</v>
      </c>
      <c r="D848" s="136"/>
      <c r="E848" s="137"/>
      <c r="F848" s="135" t="s">
        <v>312</v>
      </c>
      <c r="G848" s="136"/>
      <c r="H848" s="136"/>
      <c r="I848" s="136"/>
      <c r="J848" s="136"/>
      <c r="K848" s="138">
        <v>2</v>
      </c>
      <c r="L848" s="138" t="s">
        <v>124</v>
      </c>
      <c r="M848" s="139">
        <v>115770</v>
      </c>
      <c r="N848" s="140">
        <f>SUM(K848*M848)</f>
        <v>231540</v>
      </c>
      <c r="O848" s="139">
        <v>212250</v>
      </c>
      <c r="P848" s="140">
        <f>SUM(K848*O848)</f>
        <v>424500</v>
      </c>
      <c r="Q848" s="141">
        <v>212380</v>
      </c>
      <c r="R848" s="177">
        <f>SUM(K848*Q848)</f>
        <v>424760</v>
      </c>
      <c r="S848" s="142">
        <f>M848</f>
        <v>115770</v>
      </c>
      <c r="T848" s="143" t="str">
        <f>T846</f>
        <v>大里総合建材㈱</v>
      </c>
      <c r="U848" s="121"/>
    </row>
    <row r="849" spans="2:21" ht="21.95" customHeight="1">
      <c r="B849" s="128"/>
      <c r="C849" s="10"/>
      <c r="D849" s="10"/>
      <c r="E849" s="129"/>
      <c r="F849" s="10"/>
      <c r="G849" s="10"/>
      <c r="H849" s="10"/>
      <c r="I849" s="10"/>
      <c r="J849" s="10"/>
      <c r="K849" s="129"/>
      <c r="L849" s="130"/>
      <c r="M849" s="131"/>
      <c r="N849" s="129"/>
      <c r="O849" s="131"/>
      <c r="P849" s="129"/>
      <c r="Q849" s="131"/>
      <c r="R849" s="129"/>
      <c r="S849" s="132"/>
      <c r="T849" s="133"/>
      <c r="U849" s="121"/>
    </row>
    <row r="850" spans="2:21" ht="21.95" customHeight="1">
      <c r="B850" s="134"/>
      <c r="C850" s="135" t="s">
        <v>302</v>
      </c>
      <c r="D850" s="136"/>
      <c r="E850" s="137"/>
      <c r="F850" s="135" t="s">
        <v>313</v>
      </c>
      <c r="G850" s="136"/>
      <c r="H850" s="136"/>
      <c r="I850" s="136"/>
      <c r="J850" s="136"/>
      <c r="K850" s="138">
        <v>1</v>
      </c>
      <c r="L850" s="138" t="s">
        <v>124</v>
      </c>
      <c r="M850" s="139">
        <v>145040</v>
      </c>
      <c r="N850" s="140">
        <f>SUM(K850*M850)</f>
        <v>145040</v>
      </c>
      <c r="O850" s="139">
        <v>159910</v>
      </c>
      <c r="P850" s="140">
        <f>SUM(K850*O850)</f>
        <v>159910</v>
      </c>
      <c r="Q850" s="141">
        <v>162110</v>
      </c>
      <c r="R850" s="177">
        <f>SUM(K850*Q850)</f>
        <v>162110</v>
      </c>
      <c r="S850" s="142">
        <f>M850</f>
        <v>145040</v>
      </c>
      <c r="T850" s="143" t="str">
        <f>T848</f>
        <v>大里総合建材㈱</v>
      </c>
      <c r="U850" s="121"/>
    </row>
    <row r="851" spans="2:21" ht="21.95" customHeight="1">
      <c r="B851" s="128"/>
      <c r="C851" s="10"/>
      <c r="D851" s="10"/>
      <c r="E851" s="129"/>
      <c r="F851" s="10"/>
      <c r="G851" s="10"/>
      <c r="H851" s="10"/>
      <c r="I851" s="10"/>
      <c r="J851" s="10"/>
      <c r="K851" s="129"/>
      <c r="L851" s="130"/>
      <c r="M851" s="131"/>
      <c r="N851" s="129"/>
      <c r="O851" s="131"/>
      <c r="P851" s="129"/>
      <c r="Q851" s="131"/>
      <c r="R851" s="129"/>
      <c r="S851" s="132"/>
      <c r="T851" s="133"/>
      <c r="U851" s="121"/>
    </row>
    <row r="852" spans="2:21" ht="21.95" customHeight="1">
      <c r="B852" s="134"/>
      <c r="C852" s="135" t="s">
        <v>303</v>
      </c>
      <c r="D852" s="136"/>
      <c r="E852" s="137"/>
      <c r="F852" s="135" t="s">
        <v>314</v>
      </c>
      <c r="G852" s="136"/>
      <c r="H852" s="136"/>
      <c r="I852" s="136"/>
      <c r="J852" s="136"/>
      <c r="K852" s="138">
        <v>1</v>
      </c>
      <c r="L852" s="138" t="s">
        <v>124</v>
      </c>
      <c r="M852" s="139">
        <v>90290</v>
      </c>
      <c r="N852" s="140">
        <f>SUM(K852*M852)</f>
        <v>90290</v>
      </c>
      <c r="O852" s="139">
        <v>154650</v>
      </c>
      <c r="P852" s="140">
        <f>SUM(K852*O852)</f>
        <v>154650</v>
      </c>
      <c r="Q852" s="141">
        <v>157020</v>
      </c>
      <c r="R852" s="177">
        <f>SUM(K852*Q852)</f>
        <v>157020</v>
      </c>
      <c r="S852" s="142">
        <f>M852</f>
        <v>90290</v>
      </c>
      <c r="T852" s="143" t="str">
        <f>T850</f>
        <v>大里総合建材㈱</v>
      </c>
      <c r="U852" s="121"/>
    </row>
    <row r="853" spans="2:21" ht="21.95" customHeight="1">
      <c r="B853" s="128"/>
      <c r="C853" s="10"/>
      <c r="D853" s="10"/>
      <c r="E853" s="129"/>
      <c r="F853" s="10"/>
      <c r="G853" s="10"/>
      <c r="H853" s="10"/>
      <c r="I853" s="10"/>
      <c r="J853" s="10"/>
      <c r="K853" s="129"/>
      <c r="L853" s="130"/>
      <c r="M853" s="131"/>
      <c r="N853" s="129"/>
      <c r="O853" s="131"/>
      <c r="P853" s="129"/>
      <c r="Q853" s="131"/>
      <c r="R853" s="129"/>
      <c r="S853" s="132"/>
      <c r="T853" s="133"/>
      <c r="U853" s="121"/>
    </row>
    <row r="854" spans="2:21" ht="21.95" customHeight="1">
      <c r="B854" s="134"/>
      <c r="C854" s="135" t="s">
        <v>304</v>
      </c>
      <c r="D854" s="136"/>
      <c r="E854" s="137"/>
      <c r="F854" s="135" t="s">
        <v>315</v>
      </c>
      <c r="G854" s="136"/>
      <c r="H854" s="136"/>
      <c r="I854" s="136"/>
      <c r="J854" s="136"/>
      <c r="K854" s="138">
        <v>1</v>
      </c>
      <c r="L854" s="138" t="s">
        <v>124</v>
      </c>
      <c r="M854" s="139">
        <v>144270</v>
      </c>
      <c r="N854" s="140">
        <f>SUM(K854*M854)</f>
        <v>144270</v>
      </c>
      <c r="O854" s="139">
        <v>239330</v>
      </c>
      <c r="P854" s="140">
        <f>SUM(K854*O854)</f>
        <v>239330</v>
      </c>
      <c r="Q854" s="141">
        <v>241930</v>
      </c>
      <c r="R854" s="177">
        <f>SUM(K854*Q854)</f>
        <v>241930</v>
      </c>
      <c r="S854" s="142">
        <f>M854</f>
        <v>144270</v>
      </c>
      <c r="T854" s="143" t="str">
        <f>T852</f>
        <v>大里総合建材㈱</v>
      </c>
      <c r="U854" s="121"/>
    </row>
    <row r="855" spans="2:21" ht="21.95" customHeight="1">
      <c r="B855" s="128"/>
      <c r="C855" s="10"/>
      <c r="D855" s="10"/>
      <c r="E855" s="129"/>
      <c r="F855" s="10"/>
      <c r="G855" s="10"/>
      <c r="H855" s="10"/>
      <c r="I855" s="10"/>
      <c r="J855" s="10"/>
      <c r="K855" s="129"/>
      <c r="L855" s="130"/>
      <c r="M855" s="131"/>
      <c r="N855" s="129"/>
      <c r="O855" s="131"/>
      <c r="P855" s="129"/>
      <c r="Q855" s="131"/>
      <c r="R855" s="129"/>
      <c r="S855" s="132"/>
      <c r="T855" s="133"/>
      <c r="U855" s="121"/>
    </row>
    <row r="856" spans="2:21" ht="21.95" customHeight="1">
      <c r="B856" s="134"/>
      <c r="C856" s="135" t="s">
        <v>305</v>
      </c>
      <c r="D856" s="136"/>
      <c r="E856" s="137"/>
      <c r="F856" s="135" t="s">
        <v>198</v>
      </c>
      <c r="G856" s="136"/>
      <c r="H856" s="136"/>
      <c r="I856" s="136"/>
      <c r="J856" s="136"/>
      <c r="K856" s="138">
        <v>2</v>
      </c>
      <c r="L856" s="138" t="s">
        <v>124</v>
      </c>
      <c r="M856" s="139">
        <v>140360</v>
      </c>
      <c r="N856" s="140">
        <f>SUM(K856*M856)</f>
        <v>280720</v>
      </c>
      <c r="O856" s="139">
        <v>171400</v>
      </c>
      <c r="P856" s="140">
        <f>SUM(K856*O856)</f>
        <v>342800</v>
      </c>
      <c r="Q856" s="141">
        <v>171860</v>
      </c>
      <c r="R856" s="177">
        <f>SUM(K856*Q856)</f>
        <v>343720</v>
      </c>
      <c r="S856" s="142">
        <f>M856</f>
        <v>140360</v>
      </c>
      <c r="T856" s="143" t="str">
        <f>T854</f>
        <v>大里総合建材㈱</v>
      </c>
      <c r="U856" s="121"/>
    </row>
    <row r="857" spans="2:21" ht="21.95" customHeight="1">
      <c r="B857" s="128"/>
      <c r="C857" s="10"/>
      <c r="D857" s="10"/>
      <c r="E857" s="129"/>
      <c r="F857" s="10"/>
      <c r="G857" s="10"/>
      <c r="H857" s="10"/>
      <c r="I857" s="10"/>
      <c r="J857" s="10"/>
      <c r="K857" s="129"/>
      <c r="L857" s="130"/>
      <c r="M857" s="131"/>
      <c r="N857" s="129"/>
      <c r="O857" s="131"/>
      <c r="P857" s="129"/>
      <c r="Q857" s="131"/>
      <c r="R857" s="129"/>
      <c r="S857" s="132"/>
      <c r="T857" s="133"/>
      <c r="U857" s="121"/>
    </row>
    <row r="858" spans="2:21" ht="21.95" customHeight="1">
      <c r="B858" s="134"/>
      <c r="C858" s="135" t="s">
        <v>306</v>
      </c>
      <c r="D858" s="136"/>
      <c r="E858" s="137"/>
      <c r="F858" s="135" t="s">
        <v>316</v>
      </c>
      <c r="G858" s="136"/>
      <c r="H858" s="136"/>
      <c r="I858" s="136"/>
      <c r="J858" s="136"/>
      <c r="K858" s="138">
        <v>1</v>
      </c>
      <c r="L858" s="138" t="s">
        <v>124</v>
      </c>
      <c r="M858" s="139">
        <v>143690</v>
      </c>
      <c r="N858" s="140">
        <f>SUM(K858*M858)</f>
        <v>143690</v>
      </c>
      <c r="O858" s="139">
        <v>228970</v>
      </c>
      <c r="P858" s="140">
        <f>SUM(K858*O858)</f>
        <v>228970</v>
      </c>
      <c r="Q858" s="141">
        <v>223570</v>
      </c>
      <c r="R858" s="177">
        <f>SUM(K858*Q858)</f>
        <v>223570</v>
      </c>
      <c r="S858" s="142">
        <f>M858</f>
        <v>143690</v>
      </c>
      <c r="T858" s="143" t="str">
        <f>T856</f>
        <v>大里総合建材㈱</v>
      </c>
      <c r="U858" s="121"/>
    </row>
    <row r="859" spans="2:21" ht="21.95" customHeight="1">
      <c r="B859" s="128"/>
      <c r="C859" s="10"/>
      <c r="D859" s="10"/>
      <c r="E859" s="129"/>
      <c r="F859" s="10" t="s">
        <v>317</v>
      </c>
      <c r="G859" s="10"/>
      <c r="H859" s="10"/>
      <c r="I859" s="10"/>
      <c r="J859" s="10"/>
      <c r="K859" s="129"/>
      <c r="L859" s="130"/>
      <c r="M859" s="131"/>
      <c r="N859" s="129"/>
      <c r="O859" s="131"/>
      <c r="P859" s="129"/>
      <c r="Q859" s="131"/>
      <c r="R859" s="129"/>
      <c r="S859" s="132"/>
      <c r="T859" s="133"/>
      <c r="U859" s="121"/>
    </row>
    <row r="860" spans="2:21" ht="21.95" customHeight="1">
      <c r="B860" s="134"/>
      <c r="C860" s="135" t="s">
        <v>307</v>
      </c>
      <c r="D860" s="136"/>
      <c r="E860" s="137"/>
      <c r="F860" s="135" t="s">
        <v>192</v>
      </c>
      <c r="G860" s="136"/>
      <c r="H860" s="136"/>
      <c r="I860" s="136"/>
      <c r="J860" s="136"/>
      <c r="K860" s="138">
        <v>1</v>
      </c>
      <c r="L860" s="138" t="s">
        <v>124</v>
      </c>
      <c r="M860" s="139">
        <v>140350</v>
      </c>
      <c r="N860" s="140">
        <f>SUM(K860*M860)</f>
        <v>140350</v>
      </c>
      <c r="O860" s="139">
        <v>201710</v>
      </c>
      <c r="P860" s="140">
        <f>SUM(K860*O860)</f>
        <v>201710</v>
      </c>
      <c r="Q860" s="141">
        <v>193610</v>
      </c>
      <c r="R860" s="177">
        <f>SUM(K860*Q860)</f>
        <v>193610</v>
      </c>
      <c r="S860" s="142">
        <f>M860</f>
        <v>140350</v>
      </c>
      <c r="T860" s="143" t="str">
        <f>T858</f>
        <v>大里総合建材㈱</v>
      </c>
      <c r="U860" s="121"/>
    </row>
    <row r="861" spans="2:21" ht="21.95" customHeight="1">
      <c r="B861" s="128"/>
      <c r="C861" s="10"/>
      <c r="D861" s="10"/>
      <c r="E861" s="129"/>
      <c r="F861" s="10"/>
      <c r="G861" s="10"/>
      <c r="H861" s="10"/>
      <c r="I861" s="10"/>
      <c r="J861" s="10"/>
      <c r="K861" s="129"/>
      <c r="L861" s="130"/>
      <c r="M861" s="131"/>
      <c r="N861" s="129"/>
      <c r="O861" s="131"/>
      <c r="P861" s="129"/>
      <c r="Q861" s="131"/>
      <c r="R861" s="129"/>
      <c r="S861" s="132"/>
      <c r="T861" s="133"/>
      <c r="U861" s="121"/>
    </row>
    <row r="862" spans="2:21" ht="21.95" customHeight="1">
      <c r="B862" s="134"/>
      <c r="C862" s="135" t="s">
        <v>308</v>
      </c>
      <c r="D862" s="136"/>
      <c r="E862" s="137"/>
      <c r="F862" s="135" t="s">
        <v>318</v>
      </c>
      <c r="G862" s="136"/>
      <c r="H862" s="136"/>
      <c r="I862" s="136"/>
      <c r="J862" s="136"/>
      <c r="K862" s="138">
        <v>2</v>
      </c>
      <c r="L862" s="138" t="s">
        <v>124</v>
      </c>
      <c r="M862" s="139">
        <v>39610</v>
      </c>
      <c r="N862" s="140">
        <f>SUM(K862*M862)</f>
        <v>79220</v>
      </c>
      <c r="O862" s="139">
        <v>34560</v>
      </c>
      <c r="P862" s="140">
        <f>SUM(K862*O862)</f>
        <v>69120</v>
      </c>
      <c r="Q862" s="141">
        <v>34560</v>
      </c>
      <c r="R862" s="177">
        <f>SUM(K862*Q862)</f>
        <v>69120</v>
      </c>
      <c r="S862" s="142">
        <f>M862</f>
        <v>39610</v>
      </c>
      <c r="T862" s="143" t="str">
        <f>T860</f>
        <v>大里総合建材㈱</v>
      </c>
      <c r="U862" s="121"/>
    </row>
    <row r="863" spans="2:21" ht="21.95" customHeight="1">
      <c r="B863" s="128"/>
      <c r="C863" s="10"/>
      <c r="D863" s="10"/>
      <c r="E863" s="129"/>
      <c r="F863" s="10"/>
      <c r="G863" s="10"/>
      <c r="H863" s="10"/>
      <c r="I863" s="10"/>
      <c r="J863" s="10"/>
      <c r="K863" s="129"/>
      <c r="L863" s="130"/>
      <c r="M863" s="131"/>
      <c r="N863" s="129"/>
      <c r="O863" s="131"/>
      <c r="P863" s="129"/>
      <c r="Q863" s="131"/>
      <c r="R863" s="129"/>
      <c r="S863" s="132"/>
      <c r="T863" s="133"/>
      <c r="U863" s="121"/>
    </row>
    <row r="864" spans="2:21" ht="21.95" customHeight="1">
      <c r="B864" s="134"/>
      <c r="C864" s="135" t="s">
        <v>309</v>
      </c>
      <c r="D864" s="136"/>
      <c r="E864" s="137"/>
      <c r="F864" s="135" t="s">
        <v>319</v>
      </c>
      <c r="G864" s="136"/>
      <c r="H864" s="136"/>
      <c r="I864" s="136"/>
      <c r="J864" s="136"/>
      <c r="K864" s="138">
        <v>2</v>
      </c>
      <c r="L864" s="138" t="s">
        <v>124</v>
      </c>
      <c r="M864" s="139">
        <v>86280</v>
      </c>
      <c r="N864" s="140">
        <f>SUM(K864*M864)</f>
        <v>172560</v>
      </c>
      <c r="O864" s="139">
        <v>137710</v>
      </c>
      <c r="P864" s="140">
        <f>SUM(K864*O864)</f>
        <v>275420</v>
      </c>
      <c r="Q864" s="141">
        <v>148650</v>
      </c>
      <c r="R864" s="177">
        <f>SUM(K864*Q864)</f>
        <v>297300</v>
      </c>
      <c r="S864" s="142">
        <f>M864</f>
        <v>86280</v>
      </c>
      <c r="T864" s="143" t="str">
        <f>T862</f>
        <v>大里総合建材㈱</v>
      </c>
      <c r="U864" s="121"/>
    </row>
    <row r="865" spans="2:21" ht="21.95" customHeight="1">
      <c r="B865" s="128"/>
      <c r="C865" s="10"/>
      <c r="D865" s="10"/>
      <c r="E865" s="129"/>
      <c r="F865" s="10"/>
      <c r="G865" s="10"/>
      <c r="H865" s="10"/>
      <c r="I865" s="10"/>
      <c r="J865" s="10"/>
      <c r="K865" s="129"/>
      <c r="L865" s="130"/>
      <c r="M865" s="131"/>
      <c r="N865" s="129"/>
      <c r="O865" s="131"/>
      <c r="P865" s="129"/>
      <c r="Q865" s="131"/>
      <c r="R865" s="129"/>
      <c r="S865" s="132"/>
      <c r="T865" s="133"/>
      <c r="U865" s="121"/>
    </row>
    <row r="866" spans="2:21" ht="21.75" customHeight="1">
      <c r="B866" s="134"/>
      <c r="C866" s="135" t="s">
        <v>310</v>
      </c>
      <c r="D866" s="136"/>
      <c r="E866" s="137"/>
      <c r="F866" s="135" t="s">
        <v>320</v>
      </c>
      <c r="G866" s="136"/>
      <c r="H866" s="136"/>
      <c r="I866" s="136"/>
      <c r="J866" s="136"/>
      <c r="K866" s="138">
        <v>1</v>
      </c>
      <c r="L866" s="138" t="s">
        <v>124</v>
      </c>
      <c r="M866" s="139">
        <v>41150</v>
      </c>
      <c r="N866" s="140">
        <f>SUM(K866*M866)</f>
        <v>41150</v>
      </c>
      <c r="O866" s="139">
        <v>60330</v>
      </c>
      <c r="P866" s="140">
        <f>SUM(K866*O866)</f>
        <v>60330</v>
      </c>
      <c r="Q866" s="141">
        <v>60330</v>
      </c>
      <c r="R866" s="177">
        <f>SUM(K866*Q866)</f>
        <v>60330</v>
      </c>
      <c r="S866" s="142">
        <f>M866</f>
        <v>41150</v>
      </c>
      <c r="T866" s="143" t="str">
        <f>T864</f>
        <v>大里総合建材㈱</v>
      </c>
      <c r="U866" s="121"/>
    </row>
    <row r="867" spans="2:21" ht="23.25" customHeight="1">
      <c r="B867" s="128"/>
      <c r="C867" s="10"/>
      <c r="D867" s="10"/>
      <c r="E867" s="129"/>
      <c r="F867" s="10"/>
      <c r="G867" s="10"/>
      <c r="H867" s="10"/>
      <c r="I867" s="10"/>
      <c r="J867" s="10"/>
      <c r="K867" s="129"/>
      <c r="L867" s="130"/>
      <c r="M867" s="131"/>
      <c r="N867" s="129"/>
      <c r="O867" s="131"/>
      <c r="P867" s="129"/>
      <c r="Q867" s="131"/>
      <c r="R867" s="129"/>
      <c r="S867" s="132"/>
      <c r="T867" s="133"/>
      <c r="U867" s="121"/>
    </row>
    <row r="868" spans="2:21" ht="21.95" customHeight="1">
      <c r="B868" s="134"/>
      <c r="C868" s="135" t="s">
        <v>311</v>
      </c>
      <c r="D868" s="136"/>
      <c r="E868" s="137"/>
      <c r="F868" s="135" t="s">
        <v>321</v>
      </c>
      <c r="G868" s="136"/>
      <c r="H868" s="136"/>
      <c r="I868" s="136"/>
      <c r="J868" s="136"/>
      <c r="K868" s="138">
        <v>1</v>
      </c>
      <c r="L868" s="138" t="s">
        <v>124</v>
      </c>
      <c r="M868" s="139">
        <v>56210</v>
      </c>
      <c r="N868" s="140">
        <f>SUM(K868*M868)</f>
        <v>56210</v>
      </c>
      <c r="O868" s="139">
        <v>85690</v>
      </c>
      <c r="P868" s="140">
        <f>SUM(K868*O868)</f>
        <v>85690</v>
      </c>
      <c r="Q868" s="141">
        <v>85690</v>
      </c>
      <c r="R868" s="177">
        <f>SUM(K868*Q868)</f>
        <v>85690</v>
      </c>
      <c r="S868" s="142">
        <f>M868</f>
        <v>56210</v>
      </c>
      <c r="T868" s="143" t="str">
        <f>T866</f>
        <v>大里総合建材㈱</v>
      </c>
      <c r="U868" s="121"/>
    </row>
    <row r="869" spans="2:21" ht="21.95" customHeight="1">
      <c r="B869" s="128"/>
      <c r="C869" s="10"/>
      <c r="D869" s="10"/>
      <c r="E869" s="129"/>
      <c r="F869" s="10"/>
      <c r="G869" s="10"/>
      <c r="H869" s="10"/>
      <c r="I869" s="10"/>
      <c r="J869" s="10"/>
      <c r="K869" s="129"/>
      <c r="L869" s="130"/>
      <c r="M869" s="131"/>
      <c r="N869" s="129"/>
      <c r="O869" s="131"/>
      <c r="P869" s="129"/>
      <c r="Q869" s="131"/>
      <c r="R869" s="129"/>
      <c r="S869" s="132"/>
      <c r="T869" s="133"/>
      <c r="U869" s="121"/>
    </row>
    <row r="870" spans="2:21" ht="21.95" customHeight="1">
      <c r="B870" s="134"/>
      <c r="C870" s="135" t="s">
        <v>322</v>
      </c>
      <c r="D870" s="136"/>
      <c r="E870" s="137"/>
      <c r="F870" s="135" t="s">
        <v>323</v>
      </c>
      <c r="G870" s="136"/>
      <c r="H870" s="136"/>
      <c r="I870" s="136"/>
      <c r="J870" s="136"/>
      <c r="K870" s="138">
        <v>1</v>
      </c>
      <c r="L870" s="138" t="s">
        <v>124</v>
      </c>
      <c r="M870" s="139">
        <v>229330</v>
      </c>
      <c r="N870" s="140">
        <f>SUM(K870*M870)</f>
        <v>229330</v>
      </c>
      <c r="O870" s="139">
        <v>230160</v>
      </c>
      <c r="P870" s="140">
        <f>SUM(K870*O870)</f>
        <v>230160</v>
      </c>
      <c r="Q870" s="141">
        <v>256030</v>
      </c>
      <c r="R870" s="177">
        <f>SUM(K870*Q870)</f>
        <v>256030</v>
      </c>
      <c r="S870" s="142">
        <f>M870</f>
        <v>229330</v>
      </c>
      <c r="T870" s="143" t="str">
        <f>T868</f>
        <v>大里総合建材㈱</v>
      </c>
      <c r="U870" s="121"/>
    </row>
    <row r="871" spans="2:21" ht="21.95" customHeight="1">
      <c r="B871" s="128"/>
      <c r="C871" s="10"/>
      <c r="D871" s="10"/>
      <c r="E871" s="129"/>
      <c r="F871" s="10"/>
      <c r="G871" s="10"/>
      <c r="H871" s="10"/>
      <c r="I871" s="10"/>
      <c r="J871" s="10"/>
      <c r="K871" s="129"/>
      <c r="L871" s="130"/>
      <c r="M871" s="131"/>
      <c r="N871" s="129"/>
      <c r="O871" s="131"/>
      <c r="P871" s="129"/>
      <c r="Q871" s="131"/>
      <c r="R871" s="129"/>
      <c r="S871" s="132"/>
      <c r="T871" s="133"/>
      <c r="U871" s="121"/>
    </row>
    <row r="872" spans="2:21" ht="21.95" customHeight="1">
      <c r="B872" s="134"/>
      <c r="C872" s="135" t="s">
        <v>216</v>
      </c>
      <c r="D872" s="136"/>
      <c r="E872" s="137"/>
      <c r="F872" s="135"/>
      <c r="G872" s="136"/>
      <c r="H872" s="136"/>
      <c r="I872" s="136"/>
      <c r="J872" s="136"/>
      <c r="K872" s="138">
        <v>1</v>
      </c>
      <c r="L872" s="138" t="s">
        <v>43</v>
      </c>
      <c r="M872" s="139">
        <v>55570</v>
      </c>
      <c r="N872" s="140">
        <f>SUM(K872*M872)</f>
        <v>55570</v>
      </c>
      <c r="O872" s="139">
        <v>133370</v>
      </c>
      <c r="P872" s="140">
        <f>SUM(K872*O872)</f>
        <v>133370</v>
      </c>
      <c r="Q872" s="141">
        <v>134550</v>
      </c>
      <c r="R872" s="177">
        <f>SUM(K872*Q872)</f>
        <v>134550</v>
      </c>
      <c r="S872" s="142">
        <f>M872</f>
        <v>55570</v>
      </c>
      <c r="T872" s="143" t="str">
        <f>T870</f>
        <v>大里総合建材㈱</v>
      </c>
      <c r="U872" s="121"/>
    </row>
    <row r="873" spans="2:21" ht="21.95" customHeight="1">
      <c r="B873" s="128"/>
      <c r="C873" s="10"/>
      <c r="D873" s="10"/>
      <c r="E873" s="129"/>
      <c r="F873" s="10"/>
      <c r="G873" s="10"/>
      <c r="H873" s="10"/>
      <c r="I873" s="10"/>
      <c r="J873" s="10"/>
      <c r="K873" s="129"/>
      <c r="L873" s="130"/>
      <c r="M873" s="131"/>
      <c r="N873" s="129"/>
      <c r="O873" s="131"/>
      <c r="P873" s="129"/>
      <c r="Q873" s="131"/>
      <c r="R873" s="129"/>
      <c r="S873" s="132"/>
      <c r="T873" s="133"/>
      <c r="U873" s="121"/>
    </row>
    <row r="874" spans="2:21" ht="21.95" customHeight="1">
      <c r="B874" s="134"/>
      <c r="C874" s="135" t="s">
        <v>293</v>
      </c>
      <c r="D874" s="136"/>
      <c r="E874" s="137"/>
      <c r="F874" s="135"/>
      <c r="G874" s="136"/>
      <c r="H874" s="136"/>
      <c r="I874" s="136"/>
      <c r="J874" s="136"/>
      <c r="K874" s="138">
        <v>1</v>
      </c>
      <c r="L874" s="138" t="s">
        <v>43</v>
      </c>
      <c r="M874" s="139">
        <v>206630</v>
      </c>
      <c r="N874" s="140">
        <f>SUM(K874*M874)</f>
        <v>206630</v>
      </c>
      <c r="O874" s="139">
        <v>143280</v>
      </c>
      <c r="P874" s="140">
        <f>SUM(K874*O874)</f>
        <v>143280</v>
      </c>
      <c r="Q874" s="141">
        <v>143280</v>
      </c>
      <c r="R874" s="177">
        <f>SUM(K874*Q874)</f>
        <v>143280</v>
      </c>
      <c r="S874" s="142">
        <f>M874</f>
        <v>206630</v>
      </c>
      <c r="T874" s="143" t="str">
        <f>T872</f>
        <v>大里総合建材㈱</v>
      </c>
      <c r="U874" s="121"/>
    </row>
    <row r="875" spans="2:21" ht="21.95" customHeight="1">
      <c r="B875" s="128"/>
      <c r="C875" s="10"/>
      <c r="D875" s="10"/>
      <c r="E875" s="129"/>
      <c r="F875" s="10"/>
      <c r="G875" s="10"/>
      <c r="H875" s="10"/>
      <c r="I875" s="10"/>
      <c r="J875" s="10"/>
      <c r="K875" s="129"/>
      <c r="L875" s="130"/>
      <c r="M875" s="145"/>
      <c r="N875" s="145"/>
      <c r="O875" s="145"/>
      <c r="P875" s="145"/>
      <c r="Q875" s="145"/>
      <c r="R875" s="145"/>
      <c r="S875" s="147"/>
      <c r="T875" s="148"/>
      <c r="U875" s="121"/>
    </row>
    <row r="876" spans="2:21" ht="21.95" customHeight="1">
      <c r="B876" s="134"/>
      <c r="C876" s="135"/>
      <c r="D876" s="136"/>
      <c r="E876" s="137"/>
      <c r="F876" s="135"/>
      <c r="G876" s="136"/>
      <c r="H876" s="136"/>
      <c r="I876" s="136"/>
      <c r="J876" s="136"/>
      <c r="K876" s="138"/>
      <c r="L876" s="138"/>
      <c r="M876" s="149"/>
      <c r="N876" s="149"/>
      <c r="O876" s="149"/>
      <c r="P876" s="149"/>
      <c r="Q876" s="149"/>
      <c r="R876" s="149"/>
      <c r="S876" s="142"/>
      <c r="T876" s="150"/>
      <c r="U876" s="121"/>
    </row>
    <row r="877" spans="2:21" ht="21.95" customHeight="1">
      <c r="B877" s="128"/>
      <c r="C877" s="10"/>
      <c r="D877" s="10"/>
      <c r="E877" s="129"/>
      <c r="F877" s="10"/>
      <c r="G877" s="10"/>
      <c r="H877" s="10"/>
      <c r="I877" s="10"/>
      <c r="J877" s="10"/>
      <c r="K877" s="129"/>
      <c r="L877" s="130"/>
      <c r="M877" s="145"/>
      <c r="N877" s="145"/>
      <c r="O877" s="145"/>
      <c r="P877" s="145"/>
      <c r="Q877" s="145"/>
      <c r="R877" s="145"/>
      <c r="S877" s="147"/>
      <c r="T877" s="148"/>
      <c r="U877" s="121"/>
    </row>
    <row r="878" spans="2:21" ht="21.95" customHeight="1" thickBot="1">
      <c r="B878" s="151"/>
      <c r="C878" s="152"/>
      <c r="D878" s="152"/>
      <c r="E878" s="153"/>
      <c r="F878" s="152"/>
      <c r="G878" s="152"/>
      <c r="H878" s="152"/>
      <c r="I878" s="152"/>
      <c r="J878" s="152"/>
      <c r="K878" s="154"/>
      <c r="L878" s="154"/>
      <c r="M878" s="155"/>
      <c r="N878" s="155"/>
      <c r="O878" s="155"/>
      <c r="P878" s="155"/>
      <c r="Q878" s="155"/>
      <c r="R878" s="155"/>
      <c r="S878" s="156"/>
      <c r="T878" s="157"/>
      <c r="U878" s="121"/>
    </row>
    <row r="879" spans="2:21" ht="19.899999999999999" customHeight="1">
      <c r="B879" s="128"/>
      <c r="C879" s="10"/>
      <c r="D879" s="10"/>
      <c r="E879" s="129"/>
      <c r="F879" s="10"/>
      <c r="G879" s="10"/>
      <c r="H879" s="10"/>
      <c r="I879" s="10"/>
      <c r="J879" s="10"/>
      <c r="K879" s="129"/>
      <c r="L879" s="130"/>
      <c r="M879" s="145"/>
      <c r="N879" s="145"/>
      <c r="O879" s="145"/>
      <c r="P879" s="145"/>
      <c r="Q879" s="145"/>
      <c r="R879" s="145"/>
      <c r="S879" s="146"/>
      <c r="T879" s="148"/>
      <c r="U879" s="121"/>
    </row>
    <row r="880" spans="2:21" ht="19.899999999999999" customHeight="1">
      <c r="B880" s="478" t="s">
        <v>3</v>
      </c>
      <c r="C880" s="479"/>
      <c r="D880" s="480"/>
      <c r="E880" s="129"/>
      <c r="F880" s="10"/>
      <c r="G880" s="10"/>
      <c r="H880" s="10"/>
      <c r="I880" s="10"/>
      <c r="J880" s="10"/>
      <c r="K880" s="129"/>
      <c r="L880" s="130"/>
      <c r="M880" s="145"/>
      <c r="N880" s="145">
        <f>SUM(N845:N878)</f>
        <v>2254840</v>
      </c>
      <c r="O880" s="145"/>
      <c r="P880" s="145">
        <f>SUM(P845:P878)</f>
        <v>3156290</v>
      </c>
      <c r="Q880" s="145"/>
      <c r="R880" s="145">
        <f>SUM(R845:R878)</f>
        <v>3203450</v>
      </c>
      <c r="S880" s="145"/>
      <c r="T880" s="158"/>
      <c r="U880" s="121"/>
    </row>
    <row r="881" spans="1:21" ht="19.899999999999999" customHeight="1" thickBot="1">
      <c r="B881" s="151"/>
      <c r="C881" s="152"/>
      <c r="D881" s="152"/>
      <c r="E881" s="153"/>
      <c r="F881" s="152"/>
      <c r="G881" s="152"/>
      <c r="H881" s="152"/>
      <c r="I881" s="152"/>
      <c r="J881" s="152"/>
      <c r="K881" s="153"/>
      <c r="L881" s="154"/>
      <c r="M881" s="155"/>
      <c r="N881" s="155"/>
      <c r="O881" s="155"/>
      <c r="P881" s="155"/>
      <c r="Q881" s="155"/>
      <c r="R881" s="155"/>
      <c r="S881" s="159"/>
      <c r="T881" s="157"/>
      <c r="U881" s="121"/>
    </row>
    <row r="883" spans="1:21">
      <c r="B883" s="28" t="e">
        <f>B839</f>
        <v>#REF!</v>
      </c>
      <c r="T883" s="46"/>
    </row>
    <row r="884" spans="1:21" ht="42">
      <c r="A884" s="109"/>
      <c r="M884" s="110" t="s">
        <v>17</v>
      </c>
    </row>
    <row r="885" spans="1:21" ht="21.75" thickBot="1">
      <c r="B885" s="111"/>
      <c r="C885" s="112"/>
      <c r="D885" s="112"/>
      <c r="E885" s="112"/>
      <c r="F885" s="112"/>
      <c r="G885" s="112"/>
      <c r="H885" s="112"/>
      <c r="I885" s="112"/>
      <c r="J885" s="112"/>
      <c r="K885" s="112"/>
      <c r="L885" s="113"/>
      <c r="M885" s="112"/>
      <c r="N885" s="112"/>
      <c r="O885" s="112"/>
      <c r="P885" s="112"/>
      <c r="Q885" s="112"/>
      <c r="R885" s="112"/>
      <c r="S885" s="114"/>
      <c r="T885" s="115"/>
    </row>
    <row r="886" spans="1:21" ht="19.899999999999999" customHeight="1">
      <c r="B886" s="116"/>
      <c r="C886" s="117"/>
      <c r="D886" s="117"/>
      <c r="E886" s="118"/>
      <c r="F886" s="117"/>
      <c r="G886" s="117"/>
      <c r="H886" s="117"/>
      <c r="I886" s="117"/>
      <c r="J886" s="117"/>
      <c r="K886" s="118"/>
      <c r="L886" s="119"/>
      <c r="M886" s="481" t="s">
        <v>18</v>
      </c>
      <c r="N886" s="482"/>
      <c r="O886" s="481" t="s">
        <v>18</v>
      </c>
      <c r="P886" s="482"/>
      <c r="Q886" s="481" t="s">
        <v>18</v>
      </c>
      <c r="R886" s="482"/>
      <c r="S886" s="119" t="s">
        <v>19</v>
      </c>
      <c r="T886" s="120"/>
      <c r="U886" s="121"/>
    </row>
    <row r="887" spans="1:21" ht="19.899999999999999" customHeight="1">
      <c r="B887" s="483" t="s">
        <v>20</v>
      </c>
      <c r="C887" s="484"/>
      <c r="D887" s="485"/>
      <c r="E887" s="486" t="s">
        <v>21</v>
      </c>
      <c r="F887" s="484"/>
      <c r="G887" s="484"/>
      <c r="H887" s="484"/>
      <c r="I887" s="484"/>
      <c r="J887" s="485"/>
      <c r="K887" s="122" t="s">
        <v>22</v>
      </c>
      <c r="L887" s="122" t="s">
        <v>5</v>
      </c>
      <c r="M887" s="487" t="s">
        <v>510</v>
      </c>
      <c r="N887" s="488"/>
      <c r="O887" s="487" t="s">
        <v>478</v>
      </c>
      <c r="P887" s="488"/>
      <c r="Q887" s="487" t="s">
        <v>514</v>
      </c>
      <c r="R887" s="488"/>
      <c r="S887" s="122" t="s">
        <v>23</v>
      </c>
      <c r="T887" s="123" t="s">
        <v>24</v>
      </c>
      <c r="U887" s="121"/>
    </row>
    <row r="888" spans="1:21" ht="19.899999999999999" customHeight="1" thickBot="1">
      <c r="B888" s="124"/>
      <c r="C888" s="114"/>
      <c r="D888" s="114"/>
      <c r="E888" s="125"/>
      <c r="F888" s="114"/>
      <c r="G888" s="114"/>
      <c r="H888" s="114"/>
      <c r="I888" s="114"/>
      <c r="J888" s="114"/>
      <c r="K888" s="125"/>
      <c r="L888" s="126"/>
      <c r="M888" s="126" t="s">
        <v>25</v>
      </c>
      <c r="N888" s="126" t="s">
        <v>26</v>
      </c>
      <c r="O888" s="126" t="s">
        <v>25</v>
      </c>
      <c r="P888" s="126" t="s">
        <v>26</v>
      </c>
      <c r="Q888" s="126" t="s">
        <v>25</v>
      </c>
      <c r="R888" s="126" t="s">
        <v>26</v>
      </c>
      <c r="S888" s="126"/>
      <c r="T888" s="127"/>
      <c r="U888" s="121"/>
    </row>
    <row r="889" spans="1:21" ht="21.95" customHeight="1">
      <c r="B889" s="128"/>
      <c r="C889" s="10"/>
      <c r="D889" s="10"/>
      <c r="E889" s="129"/>
      <c r="F889" s="10"/>
      <c r="G889" s="10"/>
      <c r="H889" s="10"/>
      <c r="I889" s="10"/>
      <c r="J889" s="10"/>
      <c r="K889" s="129"/>
      <c r="L889" s="130"/>
      <c r="M889" s="131"/>
      <c r="N889" s="129"/>
      <c r="O889" s="131"/>
      <c r="P889" s="129"/>
      <c r="Q889" s="131"/>
      <c r="R889" s="129"/>
      <c r="S889" s="132"/>
      <c r="T889" s="133"/>
      <c r="U889" s="121"/>
    </row>
    <row r="890" spans="1:21" ht="21.95" customHeight="1">
      <c r="B890" s="134"/>
      <c r="C890" s="135" t="s">
        <v>324</v>
      </c>
      <c r="D890" s="136"/>
      <c r="E890" s="137"/>
      <c r="F890" s="135" t="s">
        <v>325</v>
      </c>
      <c r="G890" s="136"/>
      <c r="H890" s="136"/>
      <c r="I890" s="136"/>
      <c r="J890" s="136"/>
      <c r="K890" s="138">
        <v>1</v>
      </c>
      <c r="L890" s="138" t="s">
        <v>0</v>
      </c>
      <c r="M890" s="139">
        <v>16000</v>
      </c>
      <c r="N890" s="140">
        <f>SUM(K890*M890)</f>
        <v>16000</v>
      </c>
      <c r="O890" s="139">
        <f>ROUNDDOWN(M890*1.4,2)</f>
        <v>22400</v>
      </c>
      <c r="P890" s="140">
        <f>SUM(K890*O890)</f>
        <v>22400</v>
      </c>
      <c r="Q890" s="141">
        <f>ROUNDDOWN(M890*1.23,-2)</f>
        <v>19600</v>
      </c>
      <c r="R890" s="177">
        <f>SUM(K890*Q890)</f>
        <v>19600</v>
      </c>
      <c r="S890" s="142">
        <f>M890</f>
        <v>16000</v>
      </c>
      <c r="T890" s="143" t="str">
        <f>M887</f>
        <v>松川ガラス店</v>
      </c>
      <c r="U890" s="121"/>
    </row>
    <row r="891" spans="1:21" ht="21.95" customHeight="1">
      <c r="B891" s="128"/>
      <c r="C891" s="10"/>
      <c r="D891" s="10"/>
      <c r="E891" s="129"/>
      <c r="F891" s="10"/>
      <c r="G891" s="10"/>
      <c r="H891" s="10"/>
      <c r="I891" s="10"/>
      <c r="J891" s="10"/>
      <c r="K891" s="129"/>
      <c r="L891" s="130"/>
      <c r="M891" s="131"/>
      <c r="N891" s="129"/>
      <c r="O891" s="131"/>
      <c r="P891" s="129"/>
      <c r="Q891" s="131"/>
      <c r="R891" s="129"/>
      <c r="S891" s="132"/>
      <c r="T891" s="133"/>
      <c r="U891" s="121"/>
    </row>
    <row r="892" spans="1:21" ht="21.95" customHeight="1">
      <c r="B892" s="134"/>
      <c r="C892" s="135" t="s">
        <v>326</v>
      </c>
      <c r="D892" s="136"/>
      <c r="E892" s="137"/>
      <c r="F892" s="135" t="s">
        <v>327</v>
      </c>
      <c r="G892" s="136"/>
      <c r="H892" s="136"/>
      <c r="I892" s="136"/>
      <c r="J892" s="136"/>
      <c r="K892" s="138">
        <v>1</v>
      </c>
      <c r="L892" s="138" t="s">
        <v>124</v>
      </c>
      <c r="M892" s="139">
        <v>16000</v>
      </c>
      <c r="N892" s="140">
        <f>SUM(K892*M892)</f>
        <v>16000</v>
      </c>
      <c r="O892" s="139">
        <f>ROUNDDOWN(M892*1.4,2)</f>
        <v>22400</v>
      </c>
      <c r="P892" s="140">
        <f>SUM(K892*O892)</f>
        <v>22400</v>
      </c>
      <c r="Q892" s="141">
        <f>ROUNDDOWN(M892*1.23,-2)</f>
        <v>19600</v>
      </c>
      <c r="R892" s="177">
        <f>SUM(K892*Q892)</f>
        <v>19600</v>
      </c>
      <c r="S892" s="142">
        <f>M892</f>
        <v>16000</v>
      </c>
      <c r="T892" s="143" t="str">
        <f>M887</f>
        <v>松川ガラス店</v>
      </c>
      <c r="U892" s="121"/>
    </row>
    <row r="893" spans="1:21" ht="21.95" customHeight="1">
      <c r="B893" s="128"/>
      <c r="C893" s="10"/>
      <c r="D893" s="10"/>
      <c r="E893" s="129"/>
      <c r="F893" s="10"/>
      <c r="G893" s="10"/>
      <c r="H893" s="10"/>
      <c r="I893" s="10"/>
      <c r="J893" s="10"/>
      <c r="K893" s="129"/>
      <c r="L893" s="130"/>
      <c r="M893" s="144"/>
      <c r="N893" s="145"/>
      <c r="O893" s="144"/>
      <c r="P893" s="145"/>
      <c r="Q893" s="144"/>
      <c r="R893" s="145"/>
      <c r="S893" s="132"/>
      <c r="T893" s="133"/>
      <c r="U893" s="121"/>
    </row>
    <row r="894" spans="1:21" ht="21.95" customHeight="1">
      <c r="B894" s="134"/>
      <c r="C894" s="135"/>
      <c r="D894" s="136"/>
      <c r="E894" s="137"/>
      <c r="F894" s="135"/>
      <c r="G894" s="136"/>
      <c r="H894" s="136"/>
      <c r="I894" s="136"/>
      <c r="J894" s="136"/>
      <c r="K894" s="138"/>
      <c r="L894" s="138"/>
      <c r="M894" s="139"/>
      <c r="N894" s="140"/>
      <c r="O894" s="139"/>
      <c r="P894" s="140"/>
      <c r="Q894" s="141"/>
      <c r="R894" s="140"/>
      <c r="S894" s="142"/>
      <c r="T894" s="143"/>
      <c r="U894" s="121"/>
    </row>
    <row r="895" spans="1:21" ht="21.95" customHeight="1">
      <c r="B895" s="128"/>
      <c r="C895" s="10"/>
      <c r="D895" s="10"/>
      <c r="E895" s="129"/>
      <c r="F895" s="10"/>
      <c r="G895" s="10"/>
      <c r="H895" s="10"/>
      <c r="I895" s="10"/>
      <c r="J895" s="10"/>
      <c r="K895" s="129"/>
      <c r="L895" s="130"/>
      <c r="M895" s="144"/>
      <c r="N895" s="145"/>
      <c r="O895" s="144"/>
      <c r="P895" s="145"/>
      <c r="Q895" s="144"/>
      <c r="R895" s="145"/>
      <c r="S895" s="132"/>
      <c r="T895" s="133"/>
      <c r="U895" s="121"/>
    </row>
    <row r="896" spans="1:21" ht="21.95" customHeight="1">
      <c r="B896" s="134"/>
      <c r="C896" s="135"/>
      <c r="D896" s="136"/>
      <c r="E896" s="137"/>
      <c r="F896" s="135"/>
      <c r="G896" s="136"/>
      <c r="H896" s="136"/>
      <c r="I896" s="136"/>
      <c r="J896" s="136"/>
      <c r="K896" s="138"/>
      <c r="L896" s="138"/>
      <c r="M896" s="139"/>
      <c r="N896" s="140"/>
      <c r="O896" s="139"/>
      <c r="P896" s="140"/>
      <c r="Q896" s="141"/>
      <c r="R896" s="140"/>
      <c r="S896" s="142"/>
      <c r="T896" s="143"/>
      <c r="U896" s="121"/>
    </row>
    <row r="897" spans="2:21" ht="21.95" customHeight="1">
      <c r="B897" s="128"/>
      <c r="C897" s="10"/>
      <c r="D897" s="10"/>
      <c r="E897" s="129"/>
      <c r="F897" s="10"/>
      <c r="G897" s="10"/>
      <c r="H897" s="10"/>
      <c r="I897" s="10"/>
      <c r="J897" s="10"/>
      <c r="K897" s="129"/>
      <c r="L897" s="130"/>
      <c r="M897" s="144"/>
      <c r="N897" s="145"/>
      <c r="O897" s="144"/>
      <c r="P897" s="145"/>
      <c r="Q897" s="144"/>
      <c r="R897" s="145"/>
      <c r="S897" s="132"/>
      <c r="T897" s="133"/>
      <c r="U897" s="121"/>
    </row>
    <row r="898" spans="2:21" ht="21.95" customHeight="1">
      <c r="B898" s="134"/>
      <c r="C898" s="135"/>
      <c r="D898" s="136"/>
      <c r="E898" s="137"/>
      <c r="F898" s="135"/>
      <c r="G898" s="136"/>
      <c r="H898" s="136"/>
      <c r="I898" s="136"/>
      <c r="J898" s="136"/>
      <c r="K898" s="138"/>
      <c r="L898" s="138"/>
      <c r="M898" s="139"/>
      <c r="N898" s="140"/>
      <c r="O898" s="139"/>
      <c r="P898" s="140"/>
      <c r="Q898" s="141"/>
      <c r="R898" s="140"/>
      <c r="S898" s="142"/>
      <c r="T898" s="143"/>
      <c r="U898" s="121"/>
    </row>
    <row r="899" spans="2:21" ht="21.95" customHeight="1">
      <c r="B899" s="128"/>
      <c r="C899" s="10"/>
      <c r="D899" s="10"/>
      <c r="E899" s="129"/>
      <c r="F899" s="10"/>
      <c r="G899" s="10"/>
      <c r="H899" s="10"/>
      <c r="I899" s="10"/>
      <c r="J899" s="10"/>
      <c r="K899" s="129"/>
      <c r="L899" s="130"/>
      <c r="M899" s="144"/>
      <c r="N899" s="145"/>
      <c r="O899" s="144"/>
      <c r="P899" s="145"/>
      <c r="Q899" s="144"/>
      <c r="R899" s="145"/>
      <c r="S899" s="132"/>
      <c r="T899" s="133"/>
      <c r="U899" s="121"/>
    </row>
    <row r="900" spans="2:21" ht="21.95" customHeight="1">
      <c r="B900" s="134"/>
      <c r="C900" s="135"/>
      <c r="D900" s="136"/>
      <c r="E900" s="137"/>
      <c r="F900" s="135"/>
      <c r="G900" s="136"/>
      <c r="H900" s="136"/>
      <c r="I900" s="136"/>
      <c r="J900" s="136"/>
      <c r="K900" s="138"/>
      <c r="L900" s="138"/>
      <c r="M900" s="139"/>
      <c r="N900" s="140"/>
      <c r="O900" s="139"/>
      <c r="P900" s="140"/>
      <c r="Q900" s="141"/>
      <c r="R900" s="140"/>
      <c r="S900" s="142"/>
      <c r="T900" s="143"/>
      <c r="U900" s="121"/>
    </row>
    <row r="901" spans="2:21" ht="21.95" customHeight="1">
      <c r="B901" s="128"/>
      <c r="C901" s="10"/>
      <c r="D901" s="10"/>
      <c r="E901" s="129"/>
      <c r="F901" s="10"/>
      <c r="G901" s="10"/>
      <c r="H901" s="10"/>
      <c r="I901" s="10"/>
      <c r="J901" s="10"/>
      <c r="K901" s="129"/>
      <c r="L901" s="130"/>
      <c r="M901" s="144"/>
      <c r="N901" s="145"/>
      <c r="O901" s="144"/>
      <c r="P901" s="145"/>
      <c r="Q901" s="144"/>
      <c r="R901" s="145"/>
      <c r="S901" s="132"/>
      <c r="T901" s="133"/>
      <c r="U901" s="121"/>
    </row>
    <row r="902" spans="2:21" ht="21.95" customHeight="1">
      <c r="B902" s="134"/>
      <c r="C902" s="135"/>
      <c r="D902" s="136"/>
      <c r="E902" s="137"/>
      <c r="F902" s="135"/>
      <c r="G902" s="136"/>
      <c r="H902" s="136"/>
      <c r="I902" s="136"/>
      <c r="J902" s="136"/>
      <c r="K902" s="138"/>
      <c r="L902" s="138"/>
      <c r="M902" s="139"/>
      <c r="N902" s="140"/>
      <c r="O902" s="139"/>
      <c r="P902" s="140"/>
      <c r="Q902" s="141"/>
      <c r="R902" s="140"/>
      <c r="S902" s="142"/>
      <c r="T902" s="143"/>
      <c r="U902" s="121"/>
    </row>
    <row r="903" spans="2:21" ht="21.95" customHeight="1">
      <c r="B903" s="128"/>
      <c r="C903" s="10"/>
      <c r="D903" s="10"/>
      <c r="E903" s="129"/>
      <c r="F903" s="10"/>
      <c r="G903" s="10"/>
      <c r="H903" s="10"/>
      <c r="I903" s="10"/>
      <c r="J903" s="10"/>
      <c r="K903" s="129"/>
      <c r="L903" s="130"/>
      <c r="M903" s="144"/>
      <c r="N903" s="145"/>
      <c r="O903" s="144"/>
      <c r="P903" s="145"/>
      <c r="Q903" s="144"/>
      <c r="R903" s="145"/>
      <c r="S903" s="146"/>
      <c r="T903" s="133"/>
      <c r="U903" s="121"/>
    </row>
    <row r="904" spans="2:21" ht="21.95" customHeight="1">
      <c r="B904" s="134"/>
      <c r="C904" s="135"/>
      <c r="D904" s="136"/>
      <c r="E904" s="137"/>
      <c r="F904" s="135"/>
      <c r="G904" s="136"/>
      <c r="H904" s="136"/>
      <c r="I904" s="136"/>
      <c r="J904" s="136"/>
      <c r="K904" s="138"/>
      <c r="L904" s="138"/>
      <c r="M904" s="139"/>
      <c r="N904" s="140"/>
      <c r="O904" s="139"/>
      <c r="P904" s="140"/>
      <c r="Q904" s="141"/>
      <c r="R904" s="140"/>
      <c r="S904" s="142"/>
      <c r="T904" s="143"/>
      <c r="U904" s="121"/>
    </row>
    <row r="905" spans="2:21" ht="21.95" customHeight="1">
      <c r="B905" s="128"/>
      <c r="C905" s="10"/>
      <c r="D905" s="10"/>
      <c r="E905" s="129"/>
      <c r="F905" s="10"/>
      <c r="G905" s="10"/>
      <c r="H905" s="10"/>
      <c r="I905" s="10"/>
      <c r="J905" s="10"/>
      <c r="K905" s="129"/>
      <c r="L905" s="130"/>
      <c r="M905" s="144"/>
      <c r="N905" s="145"/>
      <c r="O905" s="144"/>
      <c r="P905" s="145"/>
      <c r="Q905" s="144"/>
      <c r="R905" s="145"/>
      <c r="S905" s="146"/>
      <c r="T905" s="133"/>
      <c r="U905" s="121"/>
    </row>
    <row r="906" spans="2:21" ht="21.95" customHeight="1">
      <c r="B906" s="134"/>
      <c r="C906" s="135"/>
      <c r="D906" s="136"/>
      <c r="E906" s="137"/>
      <c r="F906" s="135"/>
      <c r="G906" s="136"/>
      <c r="H906" s="136"/>
      <c r="I906" s="136"/>
      <c r="J906" s="136"/>
      <c r="K906" s="138"/>
      <c r="L906" s="138"/>
      <c r="M906" s="139"/>
      <c r="N906" s="140"/>
      <c r="O906" s="139"/>
      <c r="P906" s="140"/>
      <c r="Q906" s="141"/>
      <c r="R906" s="140"/>
      <c r="S906" s="142"/>
      <c r="T906" s="143"/>
      <c r="U906" s="121"/>
    </row>
    <row r="907" spans="2:21" ht="21.95" customHeight="1">
      <c r="B907" s="128"/>
      <c r="C907" s="10"/>
      <c r="D907" s="10"/>
      <c r="E907" s="129"/>
      <c r="F907" s="10"/>
      <c r="G907" s="10"/>
      <c r="H907" s="10"/>
      <c r="I907" s="10"/>
      <c r="J907" s="10"/>
      <c r="K907" s="129"/>
      <c r="L907" s="130"/>
      <c r="M907" s="144"/>
      <c r="N907" s="145"/>
      <c r="O907" s="144"/>
      <c r="P907" s="145"/>
      <c r="Q907" s="144"/>
      <c r="R907" s="145"/>
      <c r="S907" s="147"/>
      <c r="T907" s="133"/>
      <c r="U907" s="121"/>
    </row>
    <row r="908" spans="2:21" ht="21.95" customHeight="1">
      <c r="B908" s="134"/>
      <c r="C908" s="135"/>
      <c r="D908" s="136"/>
      <c r="E908" s="137"/>
      <c r="F908" s="135"/>
      <c r="G908" s="136"/>
      <c r="H908" s="136"/>
      <c r="I908" s="136"/>
      <c r="J908" s="136"/>
      <c r="K908" s="138"/>
      <c r="L908" s="138"/>
      <c r="M908" s="139"/>
      <c r="N908" s="140"/>
      <c r="O908" s="139"/>
      <c r="P908" s="140"/>
      <c r="Q908" s="141"/>
      <c r="R908" s="140"/>
      <c r="S908" s="142"/>
      <c r="T908" s="143"/>
      <c r="U908" s="121"/>
    </row>
    <row r="909" spans="2:21" ht="21.95" customHeight="1">
      <c r="B909" s="128"/>
      <c r="C909" s="10"/>
      <c r="D909" s="10"/>
      <c r="E909" s="129"/>
      <c r="F909" s="10"/>
      <c r="G909" s="10"/>
      <c r="H909" s="10"/>
      <c r="I909" s="10"/>
      <c r="J909" s="10"/>
      <c r="K909" s="129"/>
      <c r="L909" s="130"/>
      <c r="M909" s="144"/>
      <c r="N909" s="145"/>
      <c r="O909" s="144"/>
      <c r="P909" s="145"/>
      <c r="Q909" s="144"/>
      <c r="R909" s="145"/>
      <c r="S909" s="146"/>
      <c r="T909" s="133"/>
      <c r="U909" s="121"/>
    </row>
    <row r="910" spans="2:21" ht="21.75" customHeight="1">
      <c r="B910" s="134"/>
      <c r="C910" s="135"/>
      <c r="D910" s="136"/>
      <c r="E910" s="137"/>
      <c r="F910" s="135"/>
      <c r="G910" s="136"/>
      <c r="H910" s="136"/>
      <c r="I910" s="136"/>
      <c r="J910" s="136"/>
      <c r="K910" s="138"/>
      <c r="L910" s="138"/>
      <c r="M910" s="139"/>
      <c r="N910" s="140"/>
      <c r="O910" s="139"/>
      <c r="P910" s="140"/>
      <c r="Q910" s="141"/>
      <c r="R910" s="140"/>
      <c r="S910" s="142"/>
      <c r="T910" s="143"/>
      <c r="U910" s="121"/>
    </row>
    <row r="911" spans="2:21" ht="23.25" customHeight="1">
      <c r="B911" s="128"/>
      <c r="C911" s="10"/>
      <c r="D911" s="10"/>
      <c r="E911" s="129"/>
      <c r="F911" s="10"/>
      <c r="G911" s="10"/>
      <c r="H911" s="10"/>
      <c r="I911" s="10"/>
      <c r="J911" s="10"/>
      <c r="K911" s="129"/>
      <c r="L911" s="130"/>
      <c r="M911" s="144"/>
      <c r="N911" s="145"/>
      <c r="O911" s="144"/>
      <c r="P911" s="145"/>
      <c r="Q911" s="144"/>
      <c r="R911" s="145"/>
      <c r="S911" s="147"/>
      <c r="T911" s="133"/>
      <c r="U911" s="121"/>
    </row>
    <row r="912" spans="2:21" ht="21.95" customHeight="1">
      <c r="B912" s="134"/>
      <c r="C912" s="135"/>
      <c r="D912" s="136"/>
      <c r="E912" s="137"/>
      <c r="F912" s="135"/>
      <c r="G912" s="136"/>
      <c r="H912" s="136"/>
      <c r="I912" s="136"/>
      <c r="J912" s="136"/>
      <c r="K912" s="138"/>
      <c r="L912" s="138"/>
      <c r="M912" s="139"/>
      <c r="N912" s="140"/>
      <c r="O912" s="139"/>
      <c r="P912" s="140"/>
      <c r="Q912" s="141"/>
      <c r="R912" s="140"/>
      <c r="S912" s="142"/>
      <c r="T912" s="143"/>
      <c r="U912" s="121"/>
    </row>
    <row r="913" spans="1:21" ht="21.95" customHeight="1">
      <c r="B913" s="128"/>
      <c r="C913" s="10"/>
      <c r="D913" s="10"/>
      <c r="E913" s="129"/>
      <c r="F913" s="10"/>
      <c r="G913" s="10"/>
      <c r="H913" s="10"/>
      <c r="I913" s="10"/>
      <c r="J913" s="10"/>
      <c r="K913" s="129"/>
      <c r="L913" s="130"/>
      <c r="M913" s="145"/>
      <c r="N913" s="145"/>
      <c r="O913" s="145"/>
      <c r="P913" s="145"/>
      <c r="Q913" s="144"/>
      <c r="R913" s="145"/>
      <c r="S913" s="146"/>
      <c r="T913" s="148"/>
      <c r="U913" s="121"/>
    </row>
    <row r="914" spans="1:21" ht="21.95" customHeight="1">
      <c r="B914" s="134"/>
      <c r="C914" s="135"/>
      <c r="D914" s="136"/>
      <c r="E914" s="137"/>
      <c r="F914" s="135"/>
      <c r="G914" s="136"/>
      <c r="H914" s="136"/>
      <c r="I914" s="136"/>
      <c r="J914" s="136"/>
      <c r="K914" s="138"/>
      <c r="L914" s="138"/>
      <c r="M914" s="137"/>
      <c r="N914" s="140"/>
      <c r="O914" s="137"/>
      <c r="P914" s="140"/>
      <c r="Q914" s="149"/>
      <c r="R914" s="140"/>
      <c r="S914" s="142"/>
      <c r="T914" s="150"/>
      <c r="U914" s="121"/>
    </row>
    <row r="915" spans="1:21" ht="21.95" customHeight="1">
      <c r="B915" s="128"/>
      <c r="C915" s="10"/>
      <c r="D915" s="10"/>
      <c r="E915" s="129"/>
      <c r="F915" s="10"/>
      <c r="G915" s="10"/>
      <c r="H915" s="10"/>
      <c r="I915" s="10"/>
      <c r="J915" s="10"/>
      <c r="K915" s="129"/>
      <c r="L915" s="130"/>
      <c r="M915" s="145"/>
      <c r="N915" s="145"/>
      <c r="O915" s="145"/>
      <c r="P915" s="145"/>
      <c r="Q915" s="145"/>
      <c r="R915" s="145"/>
      <c r="S915" s="147"/>
      <c r="T915" s="148"/>
      <c r="U915" s="121"/>
    </row>
    <row r="916" spans="1:21" ht="21.95" customHeight="1">
      <c r="B916" s="134"/>
      <c r="C916" s="135"/>
      <c r="D916" s="136"/>
      <c r="E916" s="137"/>
      <c r="F916" s="135"/>
      <c r="G916" s="136"/>
      <c r="H916" s="136"/>
      <c r="I916" s="136"/>
      <c r="J916" s="136"/>
      <c r="K916" s="138"/>
      <c r="L916" s="138"/>
      <c r="M916" s="137"/>
      <c r="N916" s="140"/>
      <c r="O916" s="137"/>
      <c r="P916" s="140"/>
      <c r="Q916" s="149"/>
      <c r="R916" s="140"/>
      <c r="S916" s="142"/>
      <c r="T916" s="150"/>
      <c r="U916" s="121"/>
    </row>
    <row r="917" spans="1:21" ht="21.95" customHeight="1">
      <c r="B917" s="128"/>
      <c r="C917" s="10"/>
      <c r="D917" s="10"/>
      <c r="E917" s="129"/>
      <c r="F917" s="10"/>
      <c r="G917" s="10"/>
      <c r="H917" s="10"/>
      <c r="I917" s="10"/>
      <c r="J917" s="10"/>
      <c r="K917" s="129"/>
      <c r="L917" s="130"/>
      <c r="M917" s="145"/>
      <c r="N917" s="145"/>
      <c r="O917" s="145"/>
      <c r="P917" s="145"/>
      <c r="Q917" s="145"/>
      <c r="R917" s="145"/>
      <c r="S917" s="147"/>
      <c r="T917" s="148"/>
      <c r="U917" s="121"/>
    </row>
    <row r="918" spans="1:21" ht="21.95" customHeight="1">
      <c r="B918" s="134"/>
      <c r="C918" s="135"/>
      <c r="D918" s="136"/>
      <c r="E918" s="137"/>
      <c r="F918" s="135"/>
      <c r="G918" s="136"/>
      <c r="H918" s="136"/>
      <c r="I918" s="136"/>
      <c r="J918" s="136"/>
      <c r="K918" s="138"/>
      <c r="L918" s="138"/>
      <c r="M918" s="149"/>
      <c r="N918" s="149"/>
      <c r="O918" s="149"/>
      <c r="P918" s="149"/>
      <c r="Q918" s="149"/>
      <c r="R918" s="149"/>
      <c r="S918" s="142"/>
      <c r="T918" s="150"/>
      <c r="U918" s="121"/>
    </row>
    <row r="919" spans="1:21" ht="21.95" customHeight="1">
      <c r="B919" s="128"/>
      <c r="C919" s="10"/>
      <c r="D919" s="10"/>
      <c r="E919" s="129"/>
      <c r="F919" s="10"/>
      <c r="G919" s="10"/>
      <c r="H919" s="10"/>
      <c r="I919" s="10"/>
      <c r="J919" s="10"/>
      <c r="K919" s="129"/>
      <c r="L919" s="130"/>
      <c r="M919" s="145"/>
      <c r="N919" s="145"/>
      <c r="O919" s="145"/>
      <c r="P919" s="145"/>
      <c r="Q919" s="145"/>
      <c r="R919" s="145"/>
      <c r="S919" s="147"/>
      <c r="T919" s="148"/>
      <c r="U919" s="121"/>
    </row>
    <row r="920" spans="1:21" ht="21.95" customHeight="1">
      <c r="B920" s="134"/>
      <c r="C920" s="135"/>
      <c r="D920" s="136"/>
      <c r="E920" s="137"/>
      <c r="F920" s="135"/>
      <c r="G920" s="136"/>
      <c r="H920" s="136"/>
      <c r="I920" s="136"/>
      <c r="J920" s="136"/>
      <c r="K920" s="138"/>
      <c r="L920" s="138"/>
      <c r="M920" s="149"/>
      <c r="N920" s="149"/>
      <c r="O920" s="149"/>
      <c r="P920" s="149"/>
      <c r="Q920" s="149"/>
      <c r="R920" s="149"/>
      <c r="S920" s="142"/>
      <c r="T920" s="150"/>
      <c r="U920" s="121"/>
    </row>
    <row r="921" spans="1:21" ht="21.95" customHeight="1">
      <c r="B921" s="128"/>
      <c r="C921" s="10"/>
      <c r="D921" s="10"/>
      <c r="E921" s="129"/>
      <c r="F921" s="10"/>
      <c r="G921" s="10"/>
      <c r="H921" s="10"/>
      <c r="I921" s="10"/>
      <c r="J921" s="10"/>
      <c r="K921" s="129"/>
      <c r="L921" s="130"/>
      <c r="M921" s="145"/>
      <c r="N921" s="145"/>
      <c r="O921" s="145"/>
      <c r="P921" s="145"/>
      <c r="Q921" s="145"/>
      <c r="R921" s="145"/>
      <c r="S921" s="147"/>
      <c r="T921" s="148"/>
      <c r="U921" s="121"/>
    </row>
    <row r="922" spans="1:21" ht="21.95" customHeight="1" thickBot="1">
      <c r="B922" s="151"/>
      <c r="C922" s="152"/>
      <c r="D922" s="152"/>
      <c r="E922" s="153"/>
      <c r="F922" s="152"/>
      <c r="G922" s="152"/>
      <c r="H922" s="152"/>
      <c r="I922" s="152"/>
      <c r="J922" s="152"/>
      <c r="K922" s="154"/>
      <c r="L922" s="154"/>
      <c r="M922" s="155"/>
      <c r="N922" s="155"/>
      <c r="O922" s="155"/>
      <c r="P922" s="155"/>
      <c r="Q922" s="155"/>
      <c r="R922" s="155"/>
      <c r="S922" s="156"/>
      <c r="T922" s="157"/>
      <c r="U922" s="121"/>
    </row>
    <row r="923" spans="1:21" ht="19.899999999999999" customHeight="1">
      <c r="B923" s="128"/>
      <c r="C923" s="10"/>
      <c r="D923" s="10"/>
      <c r="E923" s="129"/>
      <c r="F923" s="10"/>
      <c r="G923" s="10"/>
      <c r="H923" s="10"/>
      <c r="I923" s="10"/>
      <c r="J923" s="10"/>
      <c r="K923" s="129"/>
      <c r="L923" s="130"/>
      <c r="M923" s="145"/>
      <c r="N923" s="145"/>
      <c r="O923" s="145"/>
      <c r="P923" s="145"/>
      <c r="Q923" s="145"/>
      <c r="R923" s="145"/>
      <c r="S923" s="146"/>
      <c r="T923" s="148"/>
      <c r="U923" s="121"/>
    </row>
    <row r="924" spans="1:21" ht="19.899999999999999" customHeight="1">
      <c r="B924" s="478" t="s">
        <v>3</v>
      </c>
      <c r="C924" s="479"/>
      <c r="D924" s="480"/>
      <c r="E924" s="129"/>
      <c r="F924" s="10"/>
      <c r="G924" s="10"/>
      <c r="H924" s="10"/>
      <c r="I924" s="10"/>
      <c r="J924" s="10"/>
      <c r="K924" s="129"/>
      <c r="L924" s="130"/>
      <c r="M924" s="145"/>
      <c r="N924" s="145">
        <f>SUM(N889:N922)</f>
        <v>32000</v>
      </c>
      <c r="O924" s="145"/>
      <c r="P924" s="145">
        <f>SUM(P889:P922)</f>
        <v>44800</v>
      </c>
      <c r="Q924" s="145"/>
      <c r="R924" s="145">
        <f>SUM(R889:R922)</f>
        <v>39200</v>
      </c>
      <c r="S924" s="145"/>
      <c r="T924" s="158"/>
      <c r="U924" s="121"/>
    </row>
    <row r="925" spans="1:21" ht="19.899999999999999" customHeight="1" thickBot="1">
      <c r="B925" s="151"/>
      <c r="C925" s="152"/>
      <c r="D925" s="152"/>
      <c r="E925" s="153"/>
      <c r="F925" s="152"/>
      <c r="G925" s="152"/>
      <c r="H925" s="152"/>
      <c r="I925" s="152"/>
      <c r="J925" s="152"/>
      <c r="K925" s="153"/>
      <c r="L925" s="154"/>
      <c r="M925" s="155"/>
      <c r="N925" s="155"/>
      <c r="O925" s="155"/>
      <c r="P925" s="155"/>
      <c r="Q925" s="155"/>
      <c r="R925" s="155"/>
      <c r="S925" s="159"/>
      <c r="T925" s="157"/>
      <c r="U925" s="121"/>
    </row>
    <row r="927" spans="1:21">
      <c r="B927" s="28" t="e">
        <f>B883</f>
        <v>#REF!</v>
      </c>
      <c r="T927" s="46"/>
    </row>
    <row r="928" spans="1:21" ht="42">
      <c r="A928" s="109"/>
      <c r="M928" s="110" t="s">
        <v>17</v>
      </c>
    </row>
    <row r="929" spans="2:21" ht="21.75" thickBot="1">
      <c r="B929" s="111"/>
      <c r="C929" s="112"/>
      <c r="D929" s="112"/>
      <c r="E929" s="112"/>
      <c r="F929" s="112"/>
      <c r="G929" s="112"/>
      <c r="H929" s="112"/>
      <c r="I929" s="112"/>
      <c r="J929" s="112"/>
      <c r="K929" s="112"/>
      <c r="L929" s="113"/>
      <c r="M929" s="112"/>
      <c r="N929" s="112"/>
      <c r="O929" s="112"/>
      <c r="P929" s="112"/>
      <c r="Q929" s="112"/>
      <c r="R929" s="112"/>
      <c r="S929" s="114"/>
      <c r="T929" s="115"/>
    </row>
    <row r="930" spans="2:21" ht="19.899999999999999" customHeight="1">
      <c r="B930" s="116"/>
      <c r="C930" s="117"/>
      <c r="D930" s="117"/>
      <c r="E930" s="118"/>
      <c r="F930" s="117"/>
      <c r="G930" s="117"/>
      <c r="H930" s="117"/>
      <c r="I930" s="117"/>
      <c r="J930" s="117"/>
      <c r="K930" s="118"/>
      <c r="L930" s="119"/>
      <c r="M930" s="481" t="s">
        <v>18</v>
      </c>
      <c r="N930" s="482"/>
      <c r="O930" s="481" t="s">
        <v>18</v>
      </c>
      <c r="P930" s="482"/>
      <c r="Q930" s="481" t="s">
        <v>18</v>
      </c>
      <c r="R930" s="482"/>
      <c r="S930" s="119" t="s">
        <v>19</v>
      </c>
      <c r="T930" s="120"/>
      <c r="U930" s="121"/>
    </row>
    <row r="931" spans="2:21" ht="19.899999999999999" customHeight="1">
      <c r="B931" s="483" t="s">
        <v>20</v>
      </c>
      <c r="C931" s="484"/>
      <c r="D931" s="485"/>
      <c r="E931" s="486" t="s">
        <v>21</v>
      </c>
      <c r="F931" s="484"/>
      <c r="G931" s="484"/>
      <c r="H931" s="484"/>
      <c r="I931" s="484"/>
      <c r="J931" s="485"/>
      <c r="K931" s="122" t="s">
        <v>22</v>
      </c>
      <c r="L931" s="122" t="s">
        <v>5</v>
      </c>
      <c r="M931" s="487" t="s">
        <v>478</v>
      </c>
      <c r="N931" s="488"/>
      <c r="O931" s="487" t="s">
        <v>514</v>
      </c>
      <c r="P931" s="488"/>
      <c r="Q931" s="487" t="s">
        <v>568</v>
      </c>
      <c r="R931" s="488"/>
      <c r="S931" s="122" t="s">
        <v>23</v>
      </c>
      <c r="T931" s="123" t="s">
        <v>24</v>
      </c>
      <c r="U931" s="121"/>
    </row>
    <row r="932" spans="2:21" ht="19.899999999999999" customHeight="1" thickBot="1">
      <c r="B932" s="124"/>
      <c r="C932" s="114"/>
      <c r="D932" s="114"/>
      <c r="E932" s="125"/>
      <c r="F932" s="114"/>
      <c r="G932" s="114"/>
      <c r="H932" s="114"/>
      <c r="I932" s="114"/>
      <c r="J932" s="114"/>
      <c r="K932" s="125"/>
      <c r="L932" s="126"/>
      <c r="M932" s="126" t="s">
        <v>25</v>
      </c>
      <c r="N932" s="126" t="s">
        <v>26</v>
      </c>
      <c r="O932" s="126" t="s">
        <v>25</v>
      </c>
      <c r="P932" s="126" t="s">
        <v>26</v>
      </c>
      <c r="Q932" s="126" t="s">
        <v>25</v>
      </c>
      <c r="R932" s="126" t="s">
        <v>26</v>
      </c>
      <c r="S932" s="126"/>
      <c r="T932" s="127"/>
      <c r="U932" s="121"/>
    </row>
    <row r="933" spans="2:21" ht="21.95" customHeight="1">
      <c r="B933" s="128"/>
      <c r="C933" s="10"/>
      <c r="D933" s="10"/>
      <c r="E933" s="129"/>
      <c r="F933" s="10" t="s">
        <v>329</v>
      </c>
      <c r="G933" s="10"/>
      <c r="H933" s="10"/>
      <c r="I933" s="10"/>
      <c r="J933" s="10"/>
      <c r="K933" s="129"/>
      <c r="L933" s="130"/>
      <c r="M933" s="131"/>
      <c r="N933" s="129"/>
      <c r="O933" s="131"/>
      <c r="P933" s="129"/>
      <c r="Q933" s="131"/>
      <c r="R933" s="129"/>
      <c r="S933" s="132"/>
      <c r="T933" s="133"/>
      <c r="U933" s="121"/>
    </row>
    <row r="934" spans="2:21" ht="21.95" customHeight="1">
      <c r="B934" s="134"/>
      <c r="C934" s="135" t="s">
        <v>328</v>
      </c>
      <c r="D934" s="136"/>
      <c r="E934" s="137"/>
      <c r="F934" s="135" t="s">
        <v>330</v>
      </c>
      <c r="G934" s="136"/>
      <c r="H934" s="136"/>
      <c r="I934" s="136"/>
      <c r="J934" s="136"/>
      <c r="K934" s="138">
        <v>1</v>
      </c>
      <c r="L934" s="138" t="s">
        <v>34</v>
      </c>
      <c r="M934" s="139">
        <v>12000</v>
      </c>
      <c r="N934" s="140">
        <f>SUM(K934*M934)</f>
        <v>12000</v>
      </c>
      <c r="O934" s="139">
        <f>ROUNDDOWN(M934*1.14,2)</f>
        <v>13680</v>
      </c>
      <c r="P934" s="140">
        <f>SUM(K934*O934)</f>
        <v>13680</v>
      </c>
      <c r="Q934" s="139">
        <f>ROUNDDOWN(M934*1.3,2)</f>
        <v>15600</v>
      </c>
      <c r="R934" s="177">
        <f>SUM(K934*Q934)</f>
        <v>15600</v>
      </c>
      <c r="S934" s="142">
        <f>M934</f>
        <v>12000</v>
      </c>
      <c r="T934" s="143" t="str">
        <f>M931</f>
        <v>(有)建造</v>
      </c>
      <c r="U934" s="121"/>
    </row>
    <row r="935" spans="2:21" ht="21.95" customHeight="1">
      <c r="B935" s="128"/>
      <c r="C935" s="10"/>
      <c r="D935" s="10"/>
      <c r="E935" s="129"/>
      <c r="F935" s="10"/>
      <c r="G935" s="10"/>
      <c r="H935" s="10"/>
      <c r="I935" s="10"/>
      <c r="J935" s="10"/>
      <c r="K935" s="129"/>
      <c r="L935" s="130"/>
      <c r="M935" s="131"/>
      <c r="N935" s="129"/>
      <c r="O935" s="131"/>
      <c r="P935" s="129"/>
      <c r="Q935" s="131"/>
      <c r="R935" s="129"/>
      <c r="S935" s="132"/>
      <c r="T935" s="133"/>
      <c r="U935" s="121"/>
    </row>
    <row r="936" spans="2:21" ht="21.95" customHeight="1">
      <c r="B936" s="134"/>
      <c r="C936" s="135" t="s">
        <v>333</v>
      </c>
      <c r="D936" s="136"/>
      <c r="E936" s="137"/>
      <c r="F936" s="135" t="s">
        <v>334</v>
      </c>
      <c r="G936" s="136"/>
      <c r="H936" s="136"/>
      <c r="I936" s="136"/>
      <c r="J936" s="136"/>
      <c r="K936" s="138">
        <v>1</v>
      </c>
      <c r="L936" s="138" t="s">
        <v>105</v>
      </c>
      <c r="M936" s="139">
        <v>10000</v>
      </c>
      <c r="N936" s="140">
        <f>SUM(K936*M936)</f>
        <v>10000</v>
      </c>
      <c r="O936" s="139">
        <f>ROUNDDOWN(M936*1.14,2)</f>
        <v>11400</v>
      </c>
      <c r="P936" s="140">
        <f>SUM(K936*O936)</f>
        <v>11400</v>
      </c>
      <c r="Q936" s="139">
        <f>ROUNDDOWN(M936*1.3,2)</f>
        <v>13000</v>
      </c>
      <c r="R936" s="177">
        <f>SUM(K936*Q936)</f>
        <v>13000</v>
      </c>
      <c r="S936" s="142">
        <f>M936</f>
        <v>10000</v>
      </c>
      <c r="T936" s="143" t="str">
        <f>T934</f>
        <v>(有)建造</v>
      </c>
      <c r="U936" s="121"/>
    </row>
    <row r="937" spans="2:21" ht="21.95" customHeight="1">
      <c r="B937" s="128"/>
      <c r="C937" s="10"/>
      <c r="D937" s="10"/>
      <c r="E937" s="129"/>
      <c r="F937" s="10"/>
      <c r="G937" s="10"/>
      <c r="H937" s="10"/>
      <c r="I937" s="10"/>
      <c r="J937" s="10"/>
      <c r="K937" s="129"/>
      <c r="L937" s="130"/>
      <c r="M937" s="144"/>
      <c r="N937" s="129"/>
      <c r="O937" s="131"/>
      <c r="P937" s="129"/>
      <c r="Q937" s="131"/>
      <c r="R937" s="129"/>
      <c r="S937" s="132"/>
      <c r="T937" s="133"/>
      <c r="U937" s="121"/>
    </row>
    <row r="938" spans="2:21" ht="21.95" customHeight="1">
      <c r="B938" s="134"/>
      <c r="C938" s="135" t="s">
        <v>335</v>
      </c>
      <c r="D938" s="136"/>
      <c r="E938" s="137"/>
      <c r="F938" s="135" t="s">
        <v>336</v>
      </c>
      <c r="G938" s="136"/>
      <c r="H938" s="136"/>
      <c r="I938" s="136"/>
      <c r="J938" s="136"/>
      <c r="K938" s="138">
        <v>1</v>
      </c>
      <c r="L938" s="138" t="s">
        <v>105</v>
      </c>
      <c r="M938" s="139">
        <v>5000</v>
      </c>
      <c r="N938" s="140">
        <f>SUM(K938*M938)</f>
        <v>5000</v>
      </c>
      <c r="O938" s="139">
        <f>ROUNDDOWN(M938*1.14,2)</f>
        <v>5700</v>
      </c>
      <c r="P938" s="140">
        <f>SUM(K938*O938)</f>
        <v>5700</v>
      </c>
      <c r="Q938" s="139">
        <f>ROUNDDOWN(M938*1.3,2)</f>
        <v>6500</v>
      </c>
      <c r="R938" s="177">
        <f>SUM(K938*Q938)</f>
        <v>6500</v>
      </c>
      <c r="S938" s="142">
        <f>M938</f>
        <v>5000</v>
      </c>
      <c r="T938" s="143" t="str">
        <f>T936</f>
        <v>(有)建造</v>
      </c>
      <c r="U938" s="121"/>
    </row>
    <row r="939" spans="2:21" ht="21.95" customHeight="1">
      <c r="B939" s="128"/>
      <c r="C939" s="10"/>
      <c r="D939" s="10"/>
      <c r="E939" s="129"/>
      <c r="F939" s="10" t="s">
        <v>338</v>
      </c>
      <c r="G939" s="10"/>
      <c r="H939" s="10"/>
      <c r="I939" s="10"/>
      <c r="J939" s="10"/>
      <c r="K939" s="129"/>
      <c r="L939" s="130"/>
      <c r="M939" s="144"/>
      <c r="N939" s="129"/>
      <c r="O939" s="131"/>
      <c r="P939" s="129"/>
      <c r="Q939" s="131"/>
      <c r="R939" s="129"/>
      <c r="S939" s="132"/>
      <c r="T939" s="133"/>
      <c r="U939" s="121"/>
    </row>
    <row r="940" spans="2:21" ht="21.95" customHeight="1">
      <c r="B940" s="134"/>
      <c r="C940" s="135" t="s">
        <v>333</v>
      </c>
      <c r="D940" s="136"/>
      <c r="E940" s="137"/>
      <c r="F940" s="135" t="s">
        <v>337</v>
      </c>
      <c r="G940" s="136"/>
      <c r="H940" s="136"/>
      <c r="I940" s="136"/>
      <c r="J940" s="136"/>
      <c r="K940" s="138">
        <v>1</v>
      </c>
      <c r="L940" s="138" t="s">
        <v>105</v>
      </c>
      <c r="M940" s="139">
        <v>4000</v>
      </c>
      <c r="N940" s="140">
        <f>SUM(K940*M940)</f>
        <v>4000</v>
      </c>
      <c r="O940" s="139">
        <f>ROUNDDOWN(M940*1.14,2)</f>
        <v>4560</v>
      </c>
      <c r="P940" s="140">
        <f>SUM(K940*O940)</f>
        <v>4560</v>
      </c>
      <c r="Q940" s="139">
        <f>ROUNDDOWN(M940*1.3,2)</f>
        <v>5200</v>
      </c>
      <c r="R940" s="177">
        <f>SUM(K940*Q940)</f>
        <v>5200</v>
      </c>
      <c r="S940" s="142">
        <f>M940</f>
        <v>4000</v>
      </c>
      <c r="T940" s="143" t="str">
        <f>T938</f>
        <v>(有)建造</v>
      </c>
      <c r="U940" s="121"/>
    </row>
    <row r="941" spans="2:21" ht="21.95" customHeight="1">
      <c r="B941" s="128"/>
      <c r="C941" s="10"/>
      <c r="D941" s="10"/>
      <c r="E941" s="129"/>
      <c r="F941" s="10"/>
      <c r="G941" s="10"/>
      <c r="H941" s="10"/>
      <c r="I941" s="10"/>
      <c r="J941" s="10"/>
      <c r="K941" s="129"/>
      <c r="L941" s="130"/>
      <c r="M941" s="144"/>
      <c r="N941" s="145"/>
      <c r="O941" s="144"/>
      <c r="P941" s="145"/>
      <c r="Q941" s="144"/>
      <c r="R941" s="145"/>
      <c r="S941" s="132"/>
      <c r="T941" s="133"/>
      <c r="U941" s="121"/>
    </row>
    <row r="942" spans="2:21" ht="21.95" customHeight="1">
      <c r="B942" s="134"/>
      <c r="C942" s="135"/>
      <c r="D942" s="136"/>
      <c r="E942" s="137"/>
      <c r="F942" s="135"/>
      <c r="G942" s="136"/>
      <c r="H942" s="136"/>
      <c r="I942" s="136"/>
      <c r="J942" s="136"/>
      <c r="K942" s="138"/>
      <c r="L942" s="138"/>
      <c r="M942" s="139"/>
      <c r="N942" s="140"/>
      <c r="O942" s="139"/>
      <c r="P942" s="140"/>
      <c r="Q942" s="141"/>
      <c r="R942" s="140"/>
      <c r="S942" s="142"/>
      <c r="T942" s="143"/>
      <c r="U942" s="121"/>
    </row>
    <row r="943" spans="2:21" ht="21.95" customHeight="1">
      <c r="B943" s="128"/>
      <c r="C943" s="10"/>
      <c r="D943" s="10"/>
      <c r="E943" s="129"/>
      <c r="F943" s="10"/>
      <c r="G943" s="10"/>
      <c r="H943" s="10"/>
      <c r="I943" s="10"/>
      <c r="J943" s="10"/>
      <c r="K943" s="129"/>
      <c r="L943" s="130"/>
      <c r="M943" s="144"/>
      <c r="N943" s="145"/>
      <c r="O943" s="144"/>
      <c r="P943" s="145"/>
      <c r="Q943" s="144"/>
      <c r="R943" s="145"/>
      <c r="S943" s="132"/>
      <c r="T943" s="133"/>
      <c r="U943" s="121"/>
    </row>
    <row r="944" spans="2:21" ht="21.95" customHeight="1">
      <c r="B944" s="134"/>
      <c r="C944" s="135"/>
      <c r="D944" s="136"/>
      <c r="E944" s="137"/>
      <c r="F944" s="135"/>
      <c r="G944" s="136"/>
      <c r="H944" s="136"/>
      <c r="I944" s="136"/>
      <c r="J944" s="136"/>
      <c r="K944" s="138"/>
      <c r="L944" s="138"/>
      <c r="M944" s="139"/>
      <c r="N944" s="140"/>
      <c r="O944" s="139"/>
      <c r="P944" s="140"/>
      <c r="Q944" s="141"/>
      <c r="R944" s="140"/>
      <c r="S944" s="142"/>
      <c r="T944" s="143"/>
      <c r="U944" s="121"/>
    </row>
    <row r="945" spans="2:21" ht="21.95" customHeight="1">
      <c r="B945" s="128"/>
      <c r="C945" s="10"/>
      <c r="D945" s="10"/>
      <c r="E945" s="129"/>
      <c r="F945" s="10"/>
      <c r="G945" s="10"/>
      <c r="H945" s="10"/>
      <c r="I945" s="10"/>
      <c r="J945" s="10"/>
      <c r="K945" s="129"/>
      <c r="L945" s="130"/>
      <c r="M945" s="144"/>
      <c r="N945" s="145"/>
      <c r="O945" s="144"/>
      <c r="P945" s="145"/>
      <c r="Q945" s="144"/>
      <c r="R945" s="145"/>
      <c r="S945" s="132"/>
      <c r="T945" s="133"/>
      <c r="U945" s="121"/>
    </row>
    <row r="946" spans="2:21" ht="21.95" customHeight="1">
      <c r="B946" s="134"/>
      <c r="C946" s="135"/>
      <c r="D946" s="136"/>
      <c r="E946" s="137"/>
      <c r="F946" s="135"/>
      <c r="G946" s="136"/>
      <c r="H946" s="136"/>
      <c r="I946" s="136"/>
      <c r="J946" s="136"/>
      <c r="K946" s="138"/>
      <c r="L946" s="138"/>
      <c r="M946" s="139"/>
      <c r="N946" s="140"/>
      <c r="O946" s="139"/>
      <c r="P946" s="140"/>
      <c r="Q946" s="141"/>
      <c r="R946" s="140"/>
      <c r="S946" s="142"/>
      <c r="T946" s="143"/>
      <c r="U946" s="121"/>
    </row>
    <row r="947" spans="2:21" ht="21.95" customHeight="1">
      <c r="B947" s="128"/>
      <c r="C947" s="10"/>
      <c r="D947" s="10"/>
      <c r="E947" s="129"/>
      <c r="F947" s="10"/>
      <c r="G947" s="10"/>
      <c r="H947" s="10"/>
      <c r="I947" s="10"/>
      <c r="J947" s="10"/>
      <c r="K947" s="129"/>
      <c r="L947" s="130"/>
      <c r="M947" s="144"/>
      <c r="N947" s="145"/>
      <c r="O947" s="144"/>
      <c r="P947" s="145"/>
      <c r="Q947" s="144"/>
      <c r="R947" s="145"/>
      <c r="S947" s="146"/>
      <c r="T947" s="133"/>
      <c r="U947" s="121"/>
    </row>
    <row r="948" spans="2:21" ht="21.95" customHeight="1">
      <c r="B948" s="134"/>
      <c r="C948" s="135"/>
      <c r="D948" s="136"/>
      <c r="E948" s="137"/>
      <c r="F948" s="135"/>
      <c r="G948" s="136"/>
      <c r="H948" s="136"/>
      <c r="I948" s="136"/>
      <c r="J948" s="136"/>
      <c r="K948" s="138"/>
      <c r="L948" s="138"/>
      <c r="M948" s="139"/>
      <c r="N948" s="140"/>
      <c r="O948" s="139"/>
      <c r="P948" s="140"/>
      <c r="Q948" s="141"/>
      <c r="R948" s="140"/>
      <c r="S948" s="142"/>
      <c r="T948" s="143"/>
      <c r="U948" s="121"/>
    </row>
    <row r="949" spans="2:21" ht="21.95" customHeight="1">
      <c r="B949" s="128"/>
      <c r="C949" s="10"/>
      <c r="D949" s="10"/>
      <c r="E949" s="129"/>
      <c r="F949" s="10"/>
      <c r="G949" s="10"/>
      <c r="H949" s="10"/>
      <c r="I949" s="10"/>
      <c r="J949" s="10"/>
      <c r="K949" s="129"/>
      <c r="L949" s="130"/>
      <c r="M949" s="144"/>
      <c r="N949" s="145"/>
      <c r="O949" s="144"/>
      <c r="P949" s="145"/>
      <c r="Q949" s="144"/>
      <c r="R949" s="145"/>
      <c r="S949" s="146"/>
      <c r="T949" s="133"/>
      <c r="U949" s="121"/>
    </row>
    <row r="950" spans="2:21" ht="21.95" customHeight="1">
      <c r="B950" s="134"/>
      <c r="C950" s="135"/>
      <c r="D950" s="136"/>
      <c r="E950" s="137"/>
      <c r="F950" s="135"/>
      <c r="G950" s="136"/>
      <c r="H950" s="136"/>
      <c r="I950" s="136"/>
      <c r="J950" s="136"/>
      <c r="K950" s="138"/>
      <c r="L950" s="138"/>
      <c r="M950" s="139"/>
      <c r="N950" s="140"/>
      <c r="O950" s="139"/>
      <c r="P950" s="140"/>
      <c r="Q950" s="141"/>
      <c r="R950" s="140"/>
      <c r="S950" s="142"/>
      <c r="T950" s="143"/>
      <c r="U950" s="121"/>
    </row>
    <row r="951" spans="2:21" ht="21.95" customHeight="1">
      <c r="B951" s="128"/>
      <c r="C951" s="10"/>
      <c r="D951" s="10"/>
      <c r="E951" s="129"/>
      <c r="F951" s="10"/>
      <c r="G951" s="10"/>
      <c r="H951" s="10"/>
      <c r="I951" s="10"/>
      <c r="J951" s="10"/>
      <c r="K951" s="129"/>
      <c r="L951" s="130"/>
      <c r="M951" s="144"/>
      <c r="N951" s="145"/>
      <c r="O951" s="144"/>
      <c r="P951" s="145"/>
      <c r="Q951" s="144"/>
      <c r="R951" s="145"/>
      <c r="S951" s="147"/>
      <c r="T951" s="133"/>
      <c r="U951" s="121"/>
    </row>
    <row r="952" spans="2:21" ht="21.95" customHeight="1">
      <c r="B952" s="134"/>
      <c r="C952" s="135"/>
      <c r="D952" s="136"/>
      <c r="E952" s="137"/>
      <c r="F952" s="135"/>
      <c r="G952" s="136"/>
      <c r="H952" s="136"/>
      <c r="I952" s="136"/>
      <c r="J952" s="136"/>
      <c r="K952" s="138"/>
      <c r="L952" s="138"/>
      <c r="M952" s="139"/>
      <c r="N952" s="140"/>
      <c r="O952" s="139"/>
      <c r="P952" s="140"/>
      <c r="Q952" s="141"/>
      <c r="R952" s="140"/>
      <c r="S952" s="142"/>
      <c r="T952" s="143"/>
      <c r="U952" s="121"/>
    </row>
    <row r="953" spans="2:21" ht="21.95" customHeight="1">
      <c r="B953" s="128"/>
      <c r="C953" s="10"/>
      <c r="D953" s="10"/>
      <c r="E953" s="129"/>
      <c r="F953" s="10"/>
      <c r="G953" s="10"/>
      <c r="H953" s="10"/>
      <c r="I953" s="10"/>
      <c r="J953" s="10"/>
      <c r="K953" s="129"/>
      <c r="L953" s="130"/>
      <c r="M953" s="144"/>
      <c r="N953" s="145"/>
      <c r="O953" s="144"/>
      <c r="P953" s="145"/>
      <c r="Q953" s="144"/>
      <c r="R953" s="145"/>
      <c r="S953" s="146"/>
      <c r="T953" s="133"/>
      <c r="U953" s="121"/>
    </row>
    <row r="954" spans="2:21" ht="21.75" customHeight="1">
      <c r="B954" s="134"/>
      <c r="C954" s="135"/>
      <c r="D954" s="136"/>
      <c r="E954" s="137"/>
      <c r="F954" s="135"/>
      <c r="G954" s="136"/>
      <c r="H954" s="136"/>
      <c r="I954" s="136"/>
      <c r="J954" s="136"/>
      <c r="K954" s="138"/>
      <c r="L954" s="138"/>
      <c r="M954" s="139"/>
      <c r="N954" s="140"/>
      <c r="O954" s="139"/>
      <c r="P954" s="140"/>
      <c r="Q954" s="141"/>
      <c r="R954" s="140"/>
      <c r="S954" s="142"/>
      <c r="T954" s="143"/>
      <c r="U954" s="121"/>
    </row>
    <row r="955" spans="2:21" ht="23.25" customHeight="1">
      <c r="B955" s="128"/>
      <c r="C955" s="10"/>
      <c r="D955" s="10"/>
      <c r="E955" s="129"/>
      <c r="F955" s="10"/>
      <c r="G955" s="10"/>
      <c r="H955" s="10"/>
      <c r="I955" s="10"/>
      <c r="J955" s="10"/>
      <c r="K955" s="129"/>
      <c r="L955" s="130"/>
      <c r="M955" s="144"/>
      <c r="N955" s="145"/>
      <c r="O955" s="144"/>
      <c r="P955" s="145"/>
      <c r="Q955" s="144"/>
      <c r="R955" s="145"/>
      <c r="S955" s="147"/>
      <c r="T955" s="133"/>
      <c r="U955" s="121"/>
    </row>
    <row r="956" spans="2:21" ht="21.95" customHeight="1">
      <c r="B956" s="134"/>
      <c r="C956" s="135"/>
      <c r="D956" s="136"/>
      <c r="E956" s="137"/>
      <c r="F956" s="135"/>
      <c r="G956" s="136"/>
      <c r="H956" s="136"/>
      <c r="I956" s="136"/>
      <c r="J956" s="136"/>
      <c r="K956" s="138"/>
      <c r="L956" s="138"/>
      <c r="M956" s="139"/>
      <c r="N956" s="140"/>
      <c r="O956" s="139"/>
      <c r="P956" s="140"/>
      <c r="Q956" s="141"/>
      <c r="R956" s="140"/>
      <c r="S956" s="142"/>
      <c r="T956" s="143"/>
      <c r="U956" s="121"/>
    </row>
    <row r="957" spans="2:21" ht="21.95" customHeight="1">
      <c r="B957" s="128"/>
      <c r="C957" s="10"/>
      <c r="D957" s="10"/>
      <c r="E957" s="129"/>
      <c r="F957" s="10"/>
      <c r="G957" s="10"/>
      <c r="H957" s="10"/>
      <c r="I957" s="10"/>
      <c r="J957" s="10"/>
      <c r="K957" s="129"/>
      <c r="L957" s="130"/>
      <c r="M957" s="145"/>
      <c r="N957" s="145"/>
      <c r="O957" s="145"/>
      <c r="P957" s="145"/>
      <c r="Q957" s="144"/>
      <c r="R957" s="145"/>
      <c r="S957" s="146"/>
      <c r="T957" s="148"/>
      <c r="U957" s="121"/>
    </row>
    <row r="958" spans="2:21" ht="21.95" customHeight="1">
      <c r="B958" s="134"/>
      <c r="C958" s="135"/>
      <c r="D958" s="136"/>
      <c r="E958" s="137"/>
      <c r="F958" s="135"/>
      <c r="G958" s="136"/>
      <c r="H958" s="136"/>
      <c r="I958" s="136"/>
      <c r="J958" s="136"/>
      <c r="K958" s="138"/>
      <c r="L958" s="138"/>
      <c r="M958" s="137"/>
      <c r="N958" s="140"/>
      <c r="O958" s="137"/>
      <c r="P958" s="140"/>
      <c r="Q958" s="149"/>
      <c r="R958" s="140"/>
      <c r="S958" s="142"/>
      <c r="T958" s="150"/>
      <c r="U958" s="121"/>
    </row>
    <row r="959" spans="2:21" ht="21.95" customHeight="1">
      <c r="B959" s="128"/>
      <c r="C959" s="10"/>
      <c r="D959" s="10"/>
      <c r="E959" s="129"/>
      <c r="F959" s="10"/>
      <c r="G959" s="10"/>
      <c r="H959" s="10"/>
      <c r="I959" s="10"/>
      <c r="J959" s="10"/>
      <c r="K959" s="129"/>
      <c r="L959" s="130"/>
      <c r="M959" s="145"/>
      <c r="N959" s="145"/>
      <c r="O959" s="145"/>
      <c r="P959" s="145"/>
      <c r="Q959" s="145"/>
      <c r="R959" s="145"/>
      <c r="S959" s="147"/>
      <c r="T959" s="148"/>
      <c r="U959" s="121"/>
    </row>
    <row r="960" spans="2:21" ht="21.95" customHeight="1">
      <c r="B960" s="134"/>
      <c r="C960" s="135"/>
      <c r="D960" s="136"/>
      <c r="E960" s="137"/>
      <c r="F960" s="135"/>
      <c r="G960" s="136"/>
      <c r="H960" s="136"/>
      <c r="I960" s="136"/>
      <c r="J960" s="136"/>
      <c r="K960" s="138"/>
      <c r="L960" s="138"/>
      <c r="M960" s="137"/>
      <c r="N960" s="140"/>
      <c r="O960" s="137"/>
      <c r="P960" s="140"/>
      <c r="Q960" s="149"/>
      <c r="R960" s="140"/>
      <c r="S960" s="142"/>
      <c r="T960" s="150"/>
      <c r="U960" s="121"/>
    </row>
    <row r="961" spans="1:21" ht="21.95" customHeight="1">
      <c r="B961" s="128"/>
      <c r="C961" s="10"/>
      <c r="D961" s="10"/>
      <c r="E961" s="129"/>
      <c r="F961" s="10"/>
      <c r="G961" s="10"/>
      <c r="H961" s="10"/>
      <c r="I961" s="10"/>
      <c r="J961" s="10"/>
      <c r="K961" s="129"/>
      <c r="L961" s="130"/>
      <c r="M961" s="145"/>
      <c r="N961" s="145"/>
      <c r="O961" s="145"/>
      <c r="P961" s="145"/>
      <c r="Q961" s="145"/>
      <c r="R961" s="145"/>
      <c r="S961" s="147"/>
      <c r="T961" s="148"/>
      <c r="U961" s="121"/>
    </row>
    <row r="962" spans="1:21" ht="21.95" customHeight="1">
      <c r="B962" s="134"/>
      <c r="C962" s="135"/>
      <c r="D962" s="136"/>
      <c r="E962" s="137"/>
      <c r="F962" s="135"/>
      <c r="G962" s="136"/>
      <c r="H962" s="136"/>
      <c r="I962" s="136"/>
      <c r="J962" s="136"/>
      <c r="K962" s="138"/>
      <c r="L962" s="138"/>
      <c r="M962" s="149"/>
      <c r="N962" s="149"/>
      <c r="O962" s="149"/>
      <c r="P962" s="149"/>
      <c r="Q962" s="149"/>
      <c r="R962" s="149"/>
      <c r="S962" s="142"/>
      <c r="T962" s="150"/>
      <c r="U962" s="121"/>
    </row>
    <row r="963" spans="1:21" ht="21.95" customHeight="1">
      <c r="B963" s="128"/>
      <c r="C963" s="10"/>
      <c r="D963" s="10"/>
      <c r="E963" s="129"/>
      <c r="F963" s="10"/>
      <c r="G963" s="10"/>
      <c r="H963" s="10"/>
      <c r="I963" s="10"/>
      <c r="J963" s="10"/>
      <c r="K963" s="129"/>
      <c r="L963" s="130"/>
      <c r="M963" s="145"/>
      <c r="N963" s="145"/>
      <c r="O963" s="145"/>
      <c r="P963" s="145"/>
      <c r="Q963" s="145"/>
      <c r="R963" s="145"/>
      <c r="S963" s="147"/>
      <c r="T963" s="148"/>
      <c r="U963" s="121"/>
    </row>
    <row r="964" spans="1:21" ht="21.95" customHeight="1">
      <c r="B964" s="134"/>
      <c r="C964" s="135"/>
      <c r="D964" s="136"/>
      <c r="E964" s="137"/>
      <c r="F964" s="135"/>
      <c r="G964" s="136"/>
      <c r="H964" s="136"/>
      <c r="I964" s="136"/>
      <c r="J964" s="136"/>
      <c r="K964" s="138"/>
      <c r="L964" s="138"/>
      <c r="M964" s="149"/>
      <c r="N964" s="149"/>
      <c r="O964" s="149"/>
      <c r="P964" s="149"/>
      <c r="Q964" s="149"/>
      <c r="R964" s="149"/>
      <c r="S964" s="142"/>
      <c r="T964" s="150"/>
      <c r="U964" s="121"/>
    </row>
    <row r="965" spans="1:21" ht="21.95" customHeight="1">
      <c r="B965" s="128"/>
      <c r="C965" s="10"/>
      <c r="D965" s="10"/>
      <c r="E965" s="129"/>
      <c r="F965" s="10"/>
      <c r="G965" s="10"/>
      <c r="H965" s="10"/>
      <c r="I965" s="10"/>
      <c r="J965" s="10"/>
      <c r="K965" s="129"/>
      <c r="L965" s="130"/>
      <c r="M965" s="145"/>
      <c r="N965" s="145"/>
      <c r="O965" s="145"/>
      <c r="P965" s="145"/>
      <c r="Q965" s="145"/>
      <c r="R965" s="145"/>
      <c r="S965" s="147"/>
      <c r="T965" s="148"/>
      <c r="U965" s="121"/>
    </row>
    <row r="966" spans="1:21" ht="21.95" customHeight="1" thickBot="1">
      <c r="B966" s="151"/>
      <c r="C966" s="152"/>
      <c r="D966" s="152"/>
      <c r="E966" s="153"/>
      <c r="F966" s="152"/>
      <c r="G966" s="152"/>
      <c r="H966" s="152"/>
      <c r="I966" s="152"/>
      <c r="J966" s="152"/>
      <c r="K966" s="154"/>
      <c r="L966" s="154"/>
      <c r="M966" s="155"/>
      <c r="N966" s="155"/>
      <c r="O966" s="155"/>
      <c r="P966" s="155"/>
      <c r="Q966" s="155"/>
      <c r="R966" s="155"/>
      <c r="S966" s="156"/>
      <c r="T966" s="157"/>
      <c r="U966" s="121"/>
    </row>
    <row r="967" spans="1:21" ht="19.899999999999999" customHeight="1">
      <c r="B967" s="128"/>
      <c r="C967" s="10"/>
      <c r="D967" s="10"/>
      <c r="E967" s="129"/>
      <c r="F967" s="10"/>
      <c r="G967" s="10"/>
      <c r="H967" s="10"/>
      <c r="I967" s="10"/>
      <c r="J967" s="10"/>
      <c r="K967" s="129"/>
      <c r="L967" s="130"/>
      <c r="M967" s="145"/>
      <c r="N967" s="145"/>
      <c r="O967" s="145"/>
      <c r="P967" s="145"/>
      <c r="Q967" s="145"/>
      <c r="R967" s="145"/>
      <c r="S967" s="146"/>
      <c r="T967" s="148"/>
      <c r="U967" s="121"/>
    </row>
    <row r="968" spans="1:21" ht="19.899999999999999" customHeight="1">
      <c r="B968" s="478" t="s">
        <v>3</v>
      </c>
      <c r="C968" s="479"/>
      <c r="D968" s="480"/>
      <c r="E968" s="129"/>
      <c r="F968" s="10"/>
      <c r="G968" s="10"/>
      <c r="H968" s="10"/>
      <c r="I968" s="10"/>
      <c r="J968" s="10"/>
      <c r="K968" s="129"/>
      <c r="L968" s="130"/>
      <c r="M968" s="145">
        <f t="shared" ref="M968:R968" si="8">SUM(M933:M966)</f>
        <v>31000</v>
      </c>
      <c r="N968" s="145">
        <f t="shared" si="8"/>
        <v>31000</v>
      </c>
      <c r="O968" s="145">
        <f t="shared" si="8"/>
        <v>35340</v>
      </c>
      <c r="P968" s="145">
        <f t="shared" si="8"/>
        <v>35340</v>
      </c>
      <c r="Q968" s="145">
        <f t="shared" si="8"/>
        <v>40300</v>
      </c>
      <c r="R968" s="145">
        <f t="shared" si="8"/>
        <v>40300</v>
      </c>
      <c r="S968" s="145"/>
      <c r="T968" s="158"/>
      <c r="U968" s="121"/>
    </row>
    <row r="969" spans="1:21" ht="19.899999999999999" customHeight="1" thickBot="1">
      <c r="B969" s="151"/>
      <c r="C969" s="152"/>
      <c r="D969" s="152"/>
      <c r="E969" s="153"/>
      <c r="F969" s="152"/>
      <c r="G969" s="152"/>
      <c r="H969" s="152"/>
      <c r="I969" s="152"/>
      <c r="J969" s="152"/>
      <c r="K969" s="153"/>
      <c r="L969" s="154"/>
      <c r="M969" s="155"/>
      <c r="N969" s="155"/>
      <c r="O969" s="155"/>
      <c r="P969" s="155"/>
      <c r="Q969" s="155"/>
      <c r="R969" s="155"/>
      <c r="S969" s="159"/>
      <c r="T969" s="157"/>
      <c r="U969" s="121"/>
    </row>
    <row r="971" spans="1:21">
      <c r="B971" s="28" t="e">
        <f>B927</f>
        <v>#REF!</v>
      </c>
      <c r="T971" s="46"/>
    </row>
    <row r="972" spans="1:21" ht="42">
      <c r="A972" s="109"/>
      <c r="M972" s="110" t="s">
        <v>17</v>
      </c>
    </row>
    <row r="973" spans="1:21" ht="21.75" thickBot="1">
      <c r="B973" s="111"/>
      <c r="C973" s="112"/>
      <c r="D973" s="112"/>
      <c r="E973" s="112"/>
      <c r="F973" s="112"/>
      <c r="G973" s="112"/>
      <c r="H973" s="112"/>
      <c r="I973" s="112"/>
      <c r="J973" s="112"/>
      <c r="K973" s="112"/>
      <c r="L973" s="113"/>
      <c r="M973" s="112"/>
      <c r="N973" s="112"/>
      <c r="O973" s="112"/>
      <c r="P973" s="112"/>
      <c r="Q973" s="112"/>
      <c r="R973" s="112"/>
      <c r="S973" s="114"/>
      <c r="T973" s="115"/>
    </row>
    <row r="974" spans="1:21" ht="19.899999999999999" customHeight="1">
      <c r="B974" s="116"/>
      <c r="C974" s="117"/>
      <c r="D974" s="117"/>
      <c r="E974" s="118"/>
      <c r="F974" s="117"/>
      <c r="G974" s="117"/>
      <c r="H974" s="117"/>
      <c r="I974" s="117"/>
      <c r="J974" s="117"/>
      <c r="K974" s="118"/>
      <c r="L974" s="119"/>
      <c r="M974" s="481" t="s">
        <v>18</v>
      </c>
      <c r="N974" s="482"/>
      <c r="O974" s="481" t="s">
        <v>18</v>
      </c>
      <c r="P974" s="482"/>
      <c r="Q974" s="481" t="s">
        <v>18</v>
      </c>
      <c r="R974" s="482"/>
      <c r="S974" s="119" t="s">
        <v>19</v>
      </c>
      <c r="T974" s="120"/>
      <c r="U974" s="121"/>
    </row>
    <row r="975" spans="1:21" ht="19.899999999999999" customHeight="1">
      <c r="B975" s="483" t="s">
        <v>20</v>
      </c>
      <c r="C975" s="484"/>
      <c r="D975" s="485"/>
      <c r="E975" s="486" t="s">
        <v>21</v>
      </c>
      <c r="F975" s="484"/>
      <c r="G975" s="484"/>
      <c r="H975" s="484"/>
      <c r="I975" s="484"/>
      <c r="J975" s="485"/>
      <c r="K975" s="122" t="s">
        <v>22</v>
      </c>
      <c r="L975" s="122" t="s">
        <v>5</v>
      </c>
      <c r="M975" s="487" t="s">
        <v>495</v>
      </c>
      <c r="N975" s="488"/>
      <c r="O975" s="487" t="s">
        <v>516</v>
      </c>
      <c r="P975" s="488"/>
      <c r="Q975" s="487" t="s">
        <v>517</v>
      </c>
      <c r="R975" s="488"/>
      <c r="S975" s="122" t="s">
        <v>23</v>
      </c>
      <c r="T975" s="123" t="s">
        <v>24</v>
      </c>
      <c r="U975" s="121"/>
    </row>
    <row r="976" spans="1:21" ht="19.899999999999999" customHeight="1" thickBot="1">
      <c r="B976" s="124"/>
      <c r="C976" s="114"/>
      <c r="D976" s="114"/>
      <c r="E976" s="125"/>
      <c r="F976" s="114"/>
      <c r="G976" s="114"/>
      <c r="H976" s="114"/>
      <c r="I976" s="114"/>
      <c r="J976" s="114"/>
      <c r="K976" s="125"/>
      <c r="L976" s="126"/>
      <c r="M976" s="126" t="s">
        <v>25</v>
      </c>
      <c r="N976" s="126" t="s">
        <v>26</v>
      </c>
      <c r="O976" s="126" t="s">
        <v>25</v>
      </c>
      <c r="P976" s="126" t="s">
        <v>26</v>
      </c>
      <c r="Q976" s="126" t="s">
        <v>25</v>
      </c>
      <c r="R976" s="126" t="s">
        <v>26</v>
      </c>
      <c r="S976" s="126"/>
      <c r="T976" s="127"/>
      <c r="U976" s="121"/>
    </row>
    <row r="977" spans="2:21" ht="21.95" customHeight="1">
      <c r="B977" s="128"/>
      <c r="C977" s="10"/>
      <c r="D977" s="10"/>
      <c r="E977" s="129"/>
      <c r="F977" s="10"/>
      <c r="G977" s="10"/>
      <c r="H977" s="10"/>
      <c r="I977" s="10"/>
      <c r="J977" s="10"/>
      <c r="K977" s="129"/>
      <c r="L977" s="130"/>
      <c r="M977" s="131"/>
      <c r="N977" s="129"/>
      <c r="O977" s="131"/>
      <c r="P977" s="129"/>
      <c r="Q977" s="131"/>
      <c r="R977" s="129"/>
      <c r="S977" s="132"/>
      <c r="T977" s="133"/>
      <c r="U977" s="121"/>
    </row>
    <row r="978" spans="2:21" ht="21.95" customHeight="1">
      <c r="B978" s="134"/>
      <c r="C978" s="135" t="s">
        <v>331</v>
      </c>
      <c r="D978" s="136"/>
      <c r="E978" s="137"/>
      <c r="F978" s="135" t="s">
        <v>332</v>
      </c>
      <c r="G978" s="136"/>
      <c r="H978" s="136"/>
      <c r="I978" s="136"/>
      <c r="J978" s="136"/>
      <c r="K978" s="138">
        <v>1</v>
      </c>
      <c r="L978" s="138" t="s">
        <v>105</v>
      </c>
      <c r="M978" s="139">
        <v>5160</v>
      </c>
      <c r="N978" s="140">
        <f>SUM(K978*M978)</f>
        <v>5160</v>
      </c>
      <c r="O978" s="139">
        <v>6100</v>
      </c>
      <c r="P978" s="140">
        <f>SUM(K978*O978)</f>
        <v>6100</v>
      </c>
      <c r="Q978" s="141">
        <v>6150</v>
      </c>
      <c r="R978" s="177">
        <f>SUM(K978*Q978)</f>
        <v>6150</v>
      </c>
      <c r="S978" s="142">
        <f>M978</f>
        <v>5160</v>
      </c>
      <c r="T978" s="143" t="str">
        <f>M975</f>
        <v>ｼﾝｺ-沖縄㈱</v>
      </c>
      <c r="U978" s="121"/>
    </row>
    <row r="979" spans="2:21" ht="21.95" customHeight="1">
      <c r="B979" s="128"/>
      <c r="C979" s="10"/>
      <c r="D979" s="10"/>
      <c r="E979" s="129"/>
      <c r="F979" s="10"/>
      <c r="G979" s="10"/>
      <c r="H979" s="10"/>
      <c r="I979" s="10"/>
      <c r="J979" s="10"/>
      <c r="K979" s="129"/>
      <c r="L979" s="130"/>
      <c r="M979" s="131"/>
      <c r="N979" s="129"/>
      <c r="O979" s="131"/>
      <c r="P979" s="129"/>
      <c r="Q979" s="131"/>
      <c r="R979" s="129"/>
      <c r="S979" s="132"/>
      <c r="T979" s="133"/>
      <c r="U979" s="121"/>
    </row>
    <row r="980" spans="2:21" ht="21.95" customHeight="1">
      <c r="B980" s="134"/>
      <c r="C980" s="135"/>
      <c r="D980" s="136"/>
      <c r="E980" s="137"/>
      <c r="F980" s="135"/>
      <c r="G980" s="136"/>
      <c r="H980" s="136"/>
      <c r="I980" s="136"/>
      <c r="J980" s="136"/>
      <c r="K980" s="138"/>
      <c r="L980" s="138"/>
      <c r="M980" s="139"/>
      <c r="N980" s="140"/>
      <c r="O980" s="139"/>
      <c r="P980" s="140"/>
      <c r="Q980" s="141"/>
      <c r="R980" s="140"/>
      <c r="S980" s="142"/>
      <c r="T980" s="143"/>
      <c r="U980" s="121"/>
    </row>
    <row r="981" spans="2:21" ht="21.95" customHeight="1">
      <c r="B981" s="128"/>
      <c r="C981" s="10"/>
      <c r="D981" s="10"/>
      <c r="E981" s="129"/>
      <c r="F981" s="10"/>
      <c r="G981" s="10"/>
      <c r="H981" s="10"/>
      <c r="I981" s="10"/>
      <c r="J981" s="10"/>
      <c r="K981" s="129"/>
      <c r="L981" s="130"/>
      <c r="M981" s="144"/>
      <c r="N981" s="145"/>
      <c r="O981" s="144"/>
      <c r="P981" s="145"/>
      <c r="Q981" s="144"/>
      <c r="R981" s="145"/>
      <c r="S981" s="132"/>
      <c r="T981" s="133"/>
      <c r="U981" s="121"/>
    </row>
    <row r="982" spans="2:21" ht="21.95" customHeight="1">
      <c r="B982" s="134"/>
      <c r="C982" s="135"/>
      <c r="D982" s="136"/>
      <c r="E982" s="137"/>
      <c r="F982" s="135"/>
      <c r="G982" s="136"/>
      <c r="H982" s="136"/>
      <c r="I982" s="136"/>
      <c r="J982" s="136"/>
      <c r="K982" s="138"/>
      <c r="L982" s="138"/>
      <c r="M982" s="139"/>
      <c r="N982" s="140"/>
      <c r="O982" s="139"/>
      <c r="P982" s="140"/>
      <c r="Q982" s="141"/>
      <c r="R982" s="140"/>
      <c r="S982" s="142"/>
      <c r="T982" s="143"/>
      <c r="U982" s="121"/>
    </row>
    <row r="983" spans="2:21" ht="21.95" customHeight="1">
      <c r="B983" s="128"/>
      <c r="C983" s="10"/>
      <c r="D983" s="10"/>
      <c r="E983" s="129"/>
      <c r="F983" s="10"/>
      <c r="G983" s="10"/>
      <c r="H983" s="10"/>
      <c r="I983" s="10"/>
      <c r="J983" s="10"/>
      <c r="K983" s="129"/>
      <c r="L983" s="130"/>
      <c r="M983" s="144"/>
      <c r="N983" s="145"/>
      <c r="O983" s="144"/>
      <c r="P983" s="145"/>
      <c r="Q983" s="144"/>
      <c r="R983" s="145"/>
      <c r="S983" s="132"/>
      <c r="T983" s="133"/>
      <c r="U983" s="121"/>
    </row>
    <row r="984" spans="2:21" ht="21.95" customHeight="1">
      <c r="B984" s="134"/>
      <c r="C984" s="135"/>
      <c r="D984" s="136"/>
      <c r="E984" s="137"/>
      <c r="F984" s="135"/>
      <c r="G984" s="136"/>
      <c r="H984" s="136"/>
      <c r="I984" s="136"/>
      <c r="J984" s="136"/>
      <c r="K984" s="138"/>
      <c r="L984" s="138"/>
      <c r="M984" s="139"/>
      <c r="N984" s="140"/>
      <c r="O984" s="139"/>
      <c r="P984" s="140"/>
      <c r="Q984" s="141"/>
      <c r="R984" s="140"/>
      <c r="S984" s="142"/>
      <c r="T984" s="143"/>
      <c r="U984" s="121"/>
    </row>
    <row r="985" spans="2:21" ht="21.95" customHeight="1">
      <c r="B985" s="128"/>
      <c r="C985" s="10"/>
      <c r="D985" s="10"/>
      <c r="E985" s="129"/>
      <c r="F985" s="10"/>
      <c r="G985" s="10"/>
      <c r="H985" s="10"/>
      <c r="I985" s="10"/>
      <c r="J985" s="10"/>
      <c r="K985" s="129"/>
      <c r="L985" s="130"/>
      <c r="M985" s="144"/>
      <c r="N985" s="145"/>
      <c r="O985" s="144"/>
      <c r="P985" s="145"/>
      <c r="Q985" s="144"/>
      <c r="R985" s="145"/>
      <c r="S985" s="132"/>
      <c r="T985" s="133"/>
      <c r="U985" s="121"/>
    </row>
    <row r="986" spans="2:21" ht="21.95" customHeight="1">
      <c r="B986" s="134"/>
      <c r="C986" s="135"/>
      <c r="D986" s="136"/>
      <c r="E986" s="137"/>
      <c r="F986" s="135"/>
      <c r="G986" s="136"/>
      <c r="H986" s="136"/>
      <c r="I986" s="136"/>
      <c r="J986" s="136"/>
      <c r="K986" s="138"/>
      <c r="L986" s="138"/>
      <c r="M986" s="139"/>
      <c r="N986" s="140"/>
      <c r="O986" s="139"/>
      <c r="P986" s="140"/>
      <c r="Q986" s="141"/>
      <c r="R986" s="140"/>
      <c r="S986" s="142"/>
      <c r="T986" s="143"/>
      <c r="U986" s="121"/>
    </row>
    <row r="987" spans="2:21" ht="21.95" customHeight="1">
      <c r="B987" s="128"/>
      <c r="C987" s="10"/>
      <c r="D987" s="10"/>
      <c r="E987" s="129"/>
      <c r="F987" s="10"/>
      <c r="G987" s="10"/>
      <c r="H987" s="10"/>
      <c r="I987" s="10"/>
      <c r="J987" s="10"/>
      <c r="K987" s="129"/>
      <c r="L987" s="130"/>
      <c r="M987" s="144"/>
      <c r="N987" s="145"/>
      <c r="O987" s="144"/>
      <c r="P987" s="145"/>
      <c r="Q987" s="144"/>
      <c r="R987" s="145"/>
      <c r="S987" s="132"/>
      <c r="T987" s="133"/>
      <c r="U987" s="121"/>
    </row>
    <row r="988" spans="2:21" ht="21.95" customHeight="1">
      <c r="B988" s="134"/>
      <c r="C988" s="135"/>
      <c r="D988" s="136"/>
      <c r="E988" s="137"/>
      <c r="F988" s="135"/>
      <c r="G988" s="136"/>
      <c r="H988" s="136"/>
      <c r="I988" s="136"/>
      <c r="J988" s="136"/>
      <c r="K988" s="138"/>
      <c r="L988" s="138"/>
      <c r="M988" s="139"/>
      <c r="N988" s="140"/>
      <c r="O988" s="139"/>
      <c r="P988" s="140"/>
      <c r="Q988" s="141"/>
      <c r="R988" s="140"/>
      <c r="S988" s="142"/>
      <c r="T988" s="143"/>
      <c r="U988" s="121"/>
    </row>
    <row r="989" spans="2:21" ht="21.95" customHeight="1">
      <c r="B989" s="128"/>
      <c r="C989" s="10"/>
      <c r="D989" s="10"/>
      <c r="E989" s="129"/>
      <c r="F989" s="10"/>
      <c r="G989" s="10"/>
      <c r="H989" s="10"/>
      <c r="I989" s="10"/>
      <c r="J989" s="10"/>
      <c r="K989" s="129"/>
      <c r="L989" s="130"/>
      <c r="M989" s="144"/>
      <c r="N989" s="145"/>
      <c r="O989" s="144"/>
      <c r="P989" s="145"/>
      <c r="Q989" s="144"/>
      <c r="R989" s="145"/>
      <c r="S989" s="132"/>
      <c r="T989" s="133"/>
      <c r="U989" s="121"/>
    </row>
    <row r="990" spans="2:21" ht="21.95" customHeight="1">
      <c r="B990" s="134"/>
      <c r="C990" s="135"/>
      <c r="D990" s="136"/>
      <c r="E990" s="137"/>
      <c r="F990" s="135"/>
      <c r="G990" s="136"/>
      <c r="H990" s="136"/>
      <c r="I990" s="136"/>
      <c r="J990" s="136"/>
      <c r="K990" s="138"/>
      <c r="L990" s="138"/>
      <c r="M990" s="139"/>
      <c r="N990" s="140"/>
      <c r="O990" s="139"/>
      <c r="P990" s="140"/>
      <c r="Q990" s="141"/>
      <c r="R990" s="140"/>
      <c r="S990" s="142"/>
      <c r="T990" s="143"/>
      <c r="U990" s="121"/>
    </row>
    <row r="991" spans="2:21" ht="21.95" customHeight="1">
      <c r="B991" s="128"/>
      <c r="C991" s="10"/>
      <c r="D991" s="10"/>
      <c r="E991" s="129"/>
      <c r="F991" s="10"/>
      <c r="G991" s="10"/>
      <c r="H991" s="10"/>
      <c r="I991" s="10"/>
      <c r="J991" s="10"/>
      <c r="K991" s="129"/>
      <c r="L991" s="130"/>
      <c r="M991" s="144"/>
      <c r="N991" s="145"/>
      <c r="O991" s="144"/>
      <c r="P991" s="145"/>
      <c r="Q991" s="144"/>
      <c r="R991" s="145"/>
      <c r="S991" s="146"/>
      <c r="T991" s="133"/>
      <c r="U991" s="121"/>
    </row>
    <row r="992" spans="2:21" ht="21.95" customHeight="1">
      <c r="B992" s="134"/>
      <c r="C992" s="135"/>
      <c r="D992" s="136"/>
      <c r="E992" s="137"/>
      <c r="F992" s="135"/>
      <c r="G992" s="136"/>
      <c r="H992" s="136"/>
      <c r="I992" s="136"/>
      <c r="J992" s="136"/>
      <c r="K992" s="138"/>
      <c r="L992" s="138"/>
      <c r="M992" s="139"/>
      <c r="N992" s="140"/>
      <c r="O992" s="139"/>
      <c r="P992" s="140"/>
      <c r="Q992" s="141"/>
      <c r="R992" s="140"/>
      <c r="S992" s="142"/>
      <c r="T992" s="143"/>
      <c r="U992" s="121"/>
    </row>
    <row r="993" spans="2:21" ht="21.95" customHeight="1">
      <c r="B993" s="128"/>
      <c r="C993" s="10"/>
      <c r="D993" s="10"/>
      <c r="E993" s="129"/>
      <c r="F993" s="10"/>
      <c r="G993" s="10"/>
      <c r="H993" s="10"/>
      <c r="I993" s="10"/>
      <c r="J993" s="10"/>
      <c r="K993" s="129"/>
      <c r="L993" s="130"/>
      <c r="M993" s="144"/>
      <c r="N993" s="145"/>
      <c r="O993" s="144"/>
      <c r="P993" s="145"/>
      <c r="Q993" s="144"/>
      <c r="R993" s="145"/>
      <c r="S993" s="146"/>
      <c r="T993" s="133"/>
      <c r="U993" s="121"/>
    </row>
    <row r="994" spans="2:21" ht="21.95" customHeight="1">
      <c r="B994" s="134"/>
      <c r="C994" s="135"/>
      <c r="D994" s="136"/>
      <c r="E994" s="137"/>
      <c r="F994" s="135"/>
      <c r="G994" s="136"/>
      <c r="H994" s="136"/>
      <c r="I994" s="136"/>
      <c r="J994" s="136"/>
      <c r="K994" s="138"/>
      <c r="L994" s="138"/>
      <c r="M994" s="139"/>
      <c r="N994" s="140"/>
      <c r="O994" s="139"/>
      <c r="P994" s="140"/>
      <c r="Q994" s="141"/>
      <c r="R994" s="140"/>
      <c r="S994" s="142"/>
      <c r="T994" s="143"/>
      <c r="U994" s="121"/>
    </row>
    <row r="995" spans="2:21" ht="21.95" customHeight="1">
      <c r="B995" s="128"/>
      <c r="C995" s="10"/>
      <c r="D995" s="10"/>
      <c r="E995" s="129"/>
      <c r="F995" s="10"/>
      <c r="G995" s="10"/>
      <c r="H995" s="10"/>
      <c r="I995" s="10"/>
      <c r="J995" s="10"/>
      <c r="K995" s="129"/>
      <c r="L995" s="130"/>
      <c r="M995" s="144"/>
      <c r="N995" s="145"/>
      <c r="O995" s="144"/>
      <c r="P995" s="145"/>
      <c r="Q995" s="144"/>
      <c r="R995" s="145"/>
      <c r="S995" s="147"/>
      <c r="T995" s="133"/>
      <c r="U995" s="121"/>
    </row>
    <row r="996" spans="2:21" ht="21.95" customHeight="1">
      <c r="B996" s="134"/>
      <c r="C996" s="135"/>
      <c r="D996" s="136"/>
      <c r="E996" s="137"/>
      <c r="F996" s="135"/>
      <c r="G996" s="136"/>
      <c r="H996" s="136"/>
      <c r="I996" s="136"/>
      <c r="J996" s="136"/>
      <c r="K996" s="138"/>
      <c r="L996" s="138"/>
      <c r="M996" s="139"/>
      <c r="N996" s="140"/>
      <c r="O996" s="139"/>
      <c r="P996" s="140"/>
      <c r="Q996" s="141"/>
      <c r="R996" s="140"/>
      <c r="S996" s="142"/>
      <c r="T996" s="143"/>
      <c r="U996" s="121"/>
    </row>
    <row r="997" spans="2:21" ht="21.95" customHeight="1">
      <c r="B997" s="128"/>
      <c r="C997" s="10"/>
      <c r="D997" s="10"/>
      <c r="E997" s="129"/>
      <c r="F997" s="10"/>
      <c r="G997" s="10"/>
      <c r="H997" s="10"/>
      <c r="I997" s="10"/>
      <c r="J997" s="10"/>
      <c r="K997" s="129"/>
      <c r="L997" s="130"/>
      <c r="M997" s="144"/>
      <c r="N997" s="145"/>
      <c r="O997" s="144"/>
      <c r="P997" s="145"/>
      <c r="Q997" s="144"/>
      <c r="R997" s="145"/>
      <c r="S997" s="146"/>
      <c r="T997" s="133"/>
      <c r="U997" s="121"/>
    </row>
    <row r="998" spans="2:21" ht="21.75" customHeight="1">
      <c r="B998" s="134"/>
      <c r="C998" s="135"/>
      <c r="D998" s="136"/>
      <c r="E998" s="137"/>
      <c r="F998" s="135"/>
      <c r="G998" s="136"/>
      <c r="H998" s="136"/>
      <c r="I998" s="136"/>
      <c r="J998" s="136"/>
      <c r="K998" s="138"/>
      <c r="L998" s="138"/>
      <c r="M998" s="139"/>
      <c r="N998" s="140"/>
      <c r="O998" s="139"/>
      <c r="P998" s="140"/>
      <c r="Q998" s="141"/>
      <c r="R998" s="140"/>
      <c r="S998" s="142"/>
      <c r="T998" s="143"/>
      <c r="U998" s="121"/>
    </row>
    <row r="999" spans="2:21" ht="23.25" customHeight="1">
      <c r="B999" s="128"/>
      <c r="C999" s="10"/>
      <c r="D999" s="10"/>
      <c r="E999" s="129"/>
      <c r="F999" s="10"/>
      <c r="G999" s="10"/>
      <c r="H999" s="10"/>
      <c r="I999" s="10"/>
      <c r="J999" s="10"/>
      <c r="K999" s="129"/>
      <c r="L999" s="130"/>
      <c r="M999" s="144"/>
      <c r="N999" s="145"/>
      <c r="O999" s="144"/>
      <c r="P999" s="145"/>
      <c r="Q999" s="144"/>
      <c r="R999" s="145"/>
      <c r="S999" s="147"/>
      <c r="T999" s="133"/>
      <c r="U999" s="121"/>
    </row>
    <row r="1000" spans="2:21" ht="21.95" customHeight="1">
      <c r="B1000" s="134"/>
      <c r="C1000" s="135"/>
      <c r="D1000" s="136"/>
      <c r="E1000" s="137"/>
      <c r="F1000" s="135"/>
      <c r="G1000" s="136"/>
      <c r="H1000" s="136"/>
      <c r="I1000" s="136"/>
      <c r="J1000" s="136"/>
      <c r="K1000" s="138"/>
      <c r="L1000" s="138"/>
      <c r="M1000" s="139"/>
      <c r="N1000" s="140"/>
      <c r="O1000" s="139"/>
      <c r="P1000" s="140"/>
      <c r="Q1000" s="141"/>
      <c r="R1000" s="140"/>
      <c r="S1000" s="142"/>
      <c r="T1000" s="143"/>
      <c r="U1000" s="121"/>
    </row>
    <row r="1001" spans="2:21" ht="21.95" customHeight="1">
      <c r="B1001" s="128"/>
      <c r="C1001" s="10"/>
      <c r="D1001" s="10"/>
      <c r="E1001" s="129"/>
      <c r="F1001" s="10"/>
      <c r="G1001" s="10"/>
      <c r="H1001" s="10"/>
      <c r="I1001" s="10"/>
      <c r="J1001" s="10"/>
      <c r="K1001" s="129"/>
      <c r="L1001" s="130"/>
      <c r="M1001" s="145"/>
      <c r="N1001" s="145"/>
      <c r="O1001" s="145"/>
      <c r="P1001" s="145"/>
      <c r="Q1001" s="144"/>
      <c r="R1001" s="145"/>
      <c r="S1001" s="146"/>
      <c r="T1001" s="148"/>
      <c r="U1001" s="121"/>
    </row>
    <row r="1002" spans="2:21" ht="21.95" customHeight="1">
      <c r="B1002" s="134"/>
      <c r="C1002" s="135"/>
      <c r="D1002" s="136"/>
      <c r="E1002" s="137"/>
      <c r="F1002" s="135"/>
      <c r="G1002" s="136"/>
      <c r="H1002" s="136"/>
      <c r="I1002" s="136"/>
      <c r="J1002" s="136"/>
      <c r="K1002" s="138"/>
      <c r="L1002" s="138"/>
      <c r="M1002" s="137"/>
      <c r="N1002" s="140"/>
      <c r="O1002" s="137"/>
      <c r="P1002" s="140"/>
      <c r="Q1002" s="149"/>
      <c r="R1002" s="140"/>
      <c r="S1002" s="142"/>
      <c r="T1002" s="150"/>
      <c r="U1002" s="121"/>
    </row>
    <row r="1003" spans="2:21" ht="21.95" customHeight="1">
      <c r="B1003" s="128"/>
      <c r="C1003" s="10"/>
      <c r="D1003" s="10"/>
      <c r="E1003" s="129"/>
      <c r="F1003" s="10"/>
      <c r="G1003" s="10"/>
      <c r="H1003" s="10"/>
      <c r="I1003" s="10"/>
      <c r="J1003" s="10"/>
      <c r="K1003" s="129"/>
      <c r="L1003" s="130"/>
      <c r="M1003" s="145"/>
      <c r="N1003" s="145"/>
      <c r="O1003" s="145"/>
      <c r="P1003" s="145"/>
      <c r="Q1003" s="145"/>
      <c r="R1003" s="145"/>
      <c r="S1003" s="147"/>
      <c r="T1003" s="148"/>
      <c r="U1003" s="121"/>
    </row>
    <row r="1004" spans="2:21" ht="21.95" customHeight="1">
      <c r="B1004" s="134"/>
      <c r="C1004" s="135"/>
      <c r="D1004" s="136"/>
      <c r="E1004" s="137"/>
      <c r="F1004" s="135"/>
      <c r="G1004" s="136"/>
      <c r="H1004" s="136"/>
      <c r="I1004" s="136"/>
      <c r="J1004" s="136"/>
      <c r="K1004" s="138"/>
      <c r="L1004" s="138"/>
      <c r="M1004" s="137"/>
      <c r="N1004" s="140"/>
      <c r="O1004" s="137"/>
      <c r="P1004" s="140"/>
      <c r="Q1004" s="149"/>
      <c r="R1004" s="140"/>
      <c r="S1004" s="142"/>
      <c r="T1004" s="150"/>
      <c r="U1004" s="121"/>
    </row>
    <row r="1005" spans="2:21" ht="21.95" customHeight="1">
      <c r="B1005" s="128"/>
      <c r="C1005" s="10"/>
      <c r="D1005" s="10"/>
      <c r="E1005" s="129"/>
      <c r="F1005" s="10"/>
      <c r="G1005" s="10"/>
      <c r="H1005" s="10"/>
      <c r="I1005" s="10"/>
      <c r="J1005" s="10"/>
      <c r="K1005" s="129"/>
      <c r="L1005" s="130"/>
      <c r="M1005" s="145"/>
      <c r="N1005" s="145"/>
      <c r="O1005" s="145"/>
      <c r="P1005" s="145"/>
      <c r="Q1005" s="145"/>
      <c r="R1005" s="145"/>
      <c r="S1005" s="147"/>
      <c r="T1005" s="148"/>
      <c r="U1005" s="121"/>
    </row>
    <row r="1006" spans="2:21" ht="21.95" customHeight="1">
      <c r="B1006" s="134"/>
      <c r="C1006" s="135"/>
      <c r="D1006" s="136"/>
      <c r="E1006" s="137"/>
      <c r="F1006" s="135"/>
      <c r="G1006" s="136"/>
      <c r="H1006" s="136"/>
      <c r="I1006" s="136"/>
      <c r="J1006" s="136"/>
      <c r="K1006" s="138"/>
      <c r="L1006" s="138"/>
      <c r="M1006" s="149"/>
      <c r="N1006" s="149"/>
      <c r="O1006" s="149"/>
      <c r="P1006" s="149"/>
      <c r="Q1006" s="149"/>
      <c r="R1006" s="149"/>
      <c r="S1006" s="142"/>
      <c r="T1006" s="150"/>
      <c r="U1006" s="121"/>
    </row>
    <row r="1007" spans="2:21" ht="21.95" customHeight="1">
      <c r="B1007" s="128"/>
      <c r="C1007" s="10"/>
      <c r="D1007" s="10"/>
      <c r="E1007" s="129"/>
      <c r="F1007" s="10"/>
      <c r="G1007" s="10"/>
      <c r="H1007" s="10"/>
      <c r="I1007" s="10"/>
      <c r="J1007" s="10"/>
      <c r="K1007" s="129"/>
      <c r="L1007" s="130"/>
      <c r="M1007" s="145"/>
      <c r="N1007" s="145"/>
      <c r="O1007" s="145"/>
      <c r="P1007" s="145"/>
      <c r="Q1007" s="145"/>
      <c r="R1007" s="145"/>
      <c r="S1007" s="147"/>
      <c r="T1007" s="148"/>
      <c r="U1007" s="121"/>
    </row>
    <row r="1008" spans="2:21" ht="21.95" customHeight="1">
      <c r="B1008" s="134"/>
      <c r="C1008" s="135"/>
      <c r="D1008" s="136"/>
      <c r="E1008" s="137"/>
      <c r="F1008" s="135"/>
      <c r="G1008" s="136"/>
      <c r="H1008" s="136"/>
      <c r="I1008" s="136"/>
      <c r="J1008" s="136"/>
      <c r="K1008" s="138"/>
      <c r="L1008" s="138"/>
      <c r="M1008" s="149"/>
      <c r="N1008" s="149"/>
      <c r="O1008" s="149"/>
      <c r="P1008" s="149"/>
      <c r="Q1008" s="149"/>
      <c r="R1008" s="149"/>
      <c r="S1008" s="142"/>
      <c r="T1008" s="150"/>
      <c r="U1008" s="121"/>
    </row>
    <row r="1009" spans="1:21" ht="21.95" customHeight="1">
      <c r="B1009" s="128"/>
      <c r="C1009" s="10"/>
      <c r="D1009" s="10"/>
      <c r="E1009" s="129"/>
      <c r="F1009" s="10"/>
      <c r="G1009" s="10"/>
      <c r="H1009" s="10"/>
      <c r="I1009" s="10"/>
      <c r="J1009" s="10"/>
      <c r="K1009" s="129"/>
      <c r="L1009" s="130"/>
      <c r="M1009" s="145"/>
      <c r="N1009" s="145"/>
      <c r="O1009" s="145"/>
      <c r="P1009" s="145"/>
      <c r="Q1009" s="145"/>
      <c r="R1009" s="145"/>
      <c r="S1009" s="147"/>
      <c r="T1009" s="148"/>
      <c r="U1009" s="121"/>
    </row>
    <row r="1010" spans="1:21" ht="21.95" customHeight="1" thickBot="1">
      <c r="B1010" s="151"/>
      <c r="C1010" s="152"/>
      <c r="D1010" s="152"/>
      <c r="E1010" s="153"/>
      <c r="F1010" s="152"/>
      <c r="G1010" s="152"/>
      <c r="H1010" s="152"/>
      <c r="I1010" s="152"/>
      <c r="J1010" s="152"/>
      <c r="K1010" s="154"/>
      <c r="L1010" s="154"/>
      <c r="M1010" s="155"/>
      <c r="N1010" s="155"/>
      <c r="O1010" s="155"/>
      <c r="P1010" s="155"/>
      <c r="Q1010" s="155"/>
      <c r="R1010" s="155"/>
      <c r="S1010" s="156"/>
      <c r="T1010" s="157"/>
      <c r="U1010" s="121"/>
    </row>
    <row r="1011" spans="1:21" ht="19.899999999999999" customHeight="1">
      <c r="B1011" s="128"/>
      <c r="C1011" s="10"/>
      <c r="D1011" s="10"/>
      <c r="E1011" s="129"/>
      <c r="F1011" s="10"/>
      <c r="G1011" s="10"/>
      <c r="H1011" s="10"/>
      <c r="I1011" s="10"/>
      <c r="J1011" s="10"/>
      <c r="K1011" s="129"/>
      <c r="L1011" s="130"/>
      <c r="M1011" s="145"/>
      <c r="N1011" s="145"/>
      <c r="O1011" s="145"/>
      <c r="P1011" s="145"/>
      <c r="Q1011" s="145"/>
      <c r="R1011" s="145"/>
      <c r="S1011" s="146"/>
      <c r="T1011" s="148"/>
      <c r="U1011" s="121"/>
    </row>
    <row r="1012" spans="1:21" ht="19.899999999999999" customHeight="1">
      <c r="B1012" s="478" t="s">
        <v>3</v>
      </c>
      <c r="C1012" s="479"/>
      <c r="D1012" s="480"/>
      <c r="E1012" s="129"/>
      <c r="F1012" s="10"/>
      <c r="G1012" s="10"/>
      <c r="H1012" s="10"/>
      <c r="I1012" s="10"/>
      <c r="J1012" s="10"/>
      <c r="K1012" s="129"/>
      <c r="L1012" s="130"/>
      <c r="M1012" s="145">
        <f t="shared" ref="M1012:R1012" si="9">SUM(M977:M1010)</f>
        <v>5160</v>
      </c>
      <c r="N1012" s="145">
        <f t="shared" si="9"/>
        <v>5160</v>
      </c>
      <c r="O1012" s="145">
        <f t="shared" si="9"/>
        <v>6100</v>
      </c>
      <c r="P1012" s="145">
        <f t="shared" si="9"/>
        <v>6100</v>
      </c>
      <c r="Q1012" s="145">
        <f t="shared" si="9"/>
        <v>6150</v>
      </c>
      <c r="R1012" s="145">
        <f t="shared" si="9"/>
        <v>6150</v>
      </c>
      <c r="S1012" s="145"/>
      <c r="T1012" s="158"/>
      <c r="U1012" s="121"/>
    </row>
    <row r="1013" spans="1:21" ht="19.899999999999999" customHeight="1" thickBot="1">
      <c r="B1013" s="151"/>
      <c r="C1013" s="152"/>
      <c r="D1013" s="152"/>
      <c r="E1013" s="153"/>
      <c r="F1013" s="152"/>
      <c r="G1013" s="152"/>
      <c r="H1013" s="152"/>
      <c r="I1013" s="152"/>
      <c r="J1013" s="152"/>
      <c r="K1013" s="153"/>
      <c r="L1013" s="154"/>
      <c r="M1013" s="155"/>
      <c r="N1013" s="155"/>
      <c r="O1013" s="155"/>
      <c r="P1013" s="155"/>
      <c r="Q1013" s="155"/>
      <c r="R1013" s="155"/>
      <c r="S1013" s="159"/>
      <c r="T1013" s="157"/>
      <c r="U1013" s="121"/>
    </row>
    <row r="1015" spans="1:21">
      <c r="B1015" s="28" t="e">
        <f>B971</f>
        <v>#REF!</v>
      </c>
      <c r="T1015" s="46"/>
    </row>
    <row r="1016" spans="1:21" ht="42">
      <c r="A1016" s="109"/>
      <c r="M1016" s="110" t="s">
        <v>17</v>
      </c>
    </row>
    <row r="1017" spans="1:21" ht="21.75" thickBot="1">
      <c r="B1017" s="111"/>
      <c r="C1017" s="112"/>
      <c r="D1017" s="112"/>
      <c r="E1017" s="112"/>
      <c r="F1017" s="112"/>
      <c r="G1017" s="112"/>
      <c r="H1017" s="112"/>
      <c r="I1017" s="112"/>
      <c r="J1017" s="112"/>
      <c r="K1017" s="112"/>
      <c r="L1017" s="113"/>
      <c r="M1017" s="112"/>
      <c r="N1017" s="112"/>
      <c r="O1017" s="112"/>
      <c r="P1017" s="112"/>
      <c r="Q1017" s="112"/>
      <c r="R1017" s="112"/>
      <c r="S1017" s="114"/>
      <c r="T1017" s="115"/>
    </row>
    <row r="1018" spans="1:21" ht="19.899999999999999" customHeight="1">
      <c r="B1018" s="116"/>
      <c r="C1018" s="117"/>
      <c r="D1018" s="117"/>
      <c r="E1018" s="118"/>
      <c r="F1018" s="117"/>
      <c r="G1018" s="117"/>
      <c r="H1018" s="117"/>
      <c r="I1018" s="117"/>
      <c r="J1018" s="117"/>
      <c r="K1018" s="118"/>
      <c r="L1018" s="119"/>
      <c r="M1018" s="481" t="s">
        <v>18</v>
      </c>
      <c r="N1018" s="482"/>
      <c r="O1018" s="481" t="s">
        <v>18</v>
      </c>
      <c r="P1018" s="482"/>
      <c r="Q1018" s="481" t="s">
        <v>18</v>
      </c>
      <c r="R1018" s="482"/>
      <c r="S1018" s="119" t="s">
        <v>19</v>
      </c>
      <c r="T1018" s="120"/>
      <c r="U1018" s="121"/>
    </row>
    <row r="1019" spans="1:21" ht="19.899999999999999" customHeight="1">
      <c r="B1019" s="483" t="s">
        <v>20</v>
      </c>
      <c r="C1019" s="484"/>
      <c r="D1019" s="485"/>
      <c r="E1019" s="486" t="s">
        <v>21</v>
      </c>
      <c r="F1019" s="484"/>
      <c r="G1019" s="484"/>
      <c r="H1019" s="484"/>
      <c r="I1019" s="484"/>
      <c r="J1019" s="485"/>
      <c r="K1019" s="122" t="s">
        <v>22</v>
      </c>
      <c r="L1019" s="122" t="s">
        <v>5</v>
      </c>
      <c r="M1019" s="487" t="s">
        <v>507</v>
      </c>
      <c r="N1019" s="488"/>
      <c r="O1019" s="487" t="s">
        <v>478</v>
      </c>
      <c r="P1019" s="488"/>
      <c r="Q1019" s="487" t="s">
        <v>514</v>
      </c>
      <c r="R1019" s="488"/>
      <c r="S1019" s="122" t="s">
        <v>23</v>
      </c>
      <c r="T1019" s="123" t="s">
        <v>24</v>
      </c>
      <c r="U1019" s="121"/>
    </row>
    <row r="1020" spans="1:21" ht="19.899999999999999" customHeight="1" thickBot="1">
      <c r="B1020" s="124"/>
      <c r="C1020" s="114"/>
      <c r="D1020" s="114"/>
      <c r="E1020" s="125"/>
      <c r="F1020" s="114"/>
      <c r="G1020" s="114"/>
      <c r="H1020" s="114"/>
      <c r="I1020" s="114"/>
      <c r="J1020" s="114"/>
      <c r="K1020" s="125"/>
      <c r="L1020" s="126"/>
      <c r="M1020" s="126" t="s">
        <v>25</v>
      </c>
      <c r="N1020" s="126" t="s">
        <v>26</v>
      </c>
      <c r="O1020" s="126" t="s">
        <v>25</v>
      </c>
      <c r="P1020" s="126" t="s">
        <v>26</v>
      </c>
      <c r="Q1020" s="126" t="s">
        <v>25</v>
      </c>
      <c r="R1020" s="126" t="s">
        <v>26</v>
      </c>
      <c r="S1020" s="126"/>
      <c r="T1020" s="127"/>
      <c r="U1020" s="121"/>
    </row>
    <row r="1021" spans="1:21" ht="21.95" customHeight="1">
      <c r="B1021" s="128"/>
      <c r="C1021" s="10"/>
      <c r="D1021" s="10"/>
      <c r="E1021" s="129"/>
      <c r="F1021" s="10"/>
      <c r="G1021" s="10"/>
      <c r="H1021" s="10"/>
      <c r="I1021" s="10"/>
      <c r="J1021" s="10"/>
      <c r="K1021" s="129"/>
      <c r="L1021" s="130"/>
      <c r="M1021" s="131"/>
      <c r="N1021" s="129"/>
      <c r="O1021" s="131"/>
      <c r="P1021" s="129"/>
      <c r="Q1021" s="131"/>
      <c r="R1021" s="129"/>
      <c r="S1021" s="132"/>
      <c r="T1021" s="133"/>
      <c r="U1021" s="121"/>
    </row>
    <row r="1022" spans="1:21" ht="21.95" customHeight="1">
      <c r="B1022" s="134"/>
      <c r="C1022" s="135" t="s">
        <v>339</v>
      </c>
      <c r="D1022" s="136"/>
      <c r="E1022" s="137"/>
      <c r="F1022" s="135" t="s">
        <v>340</v>
      </c>
      <c r="G1022" s="136"/>
      <c r="H1022" s="136"/>
      <c r="I1022" s="136"/>
      <c r="J1022" s="136"/>
      <c r="K1022" s="138">
        <v>1</v>
      </c>
      <c r="L1022" s="138" t="s">
        <v>42</v>
      </c>
      <c r="M1022" s="139">
        <v>45975</v>
      </c>
      <c r="N1022" s="140">
        <f>SUM(K1022*M1022)</f>
        <v>45975</v>
      </c>
      <c r="O1022" s="139">
        <f>ROUNDDOWN(M1022*1.14,2)</f>
        <v>52411.5</v>
      </c>
      <c r="P1022" s="140">
        <f>SUM(K1022*O1022)</f>
        <v>52411.5</v>
      </c>
      <c r="Q1022" s="139">
        <f>ROUNDDOWN(M1022*1.3,2)</f>
        <v>59767.5</v>
      </c>
      <c r="R1022" s="177">
        <f>SUM(K1022*Q1022)</f>
        <v>59767.5</v>
      </c>
      <c r="S1022" s="142">
        <f>M1022</f>
        <v>45975</v>
      </c>
      <c r="T1022" s="143" t="str">
        <f>M1019</f>
        <v>(株)昭和製作所</v>
      </c>
      <c r="U1022" s="121"/>
    </row>
    <row r="1023" spans="1:21" ht="21.95" customHeight="1">
      <c r="B1023" s="128"/>
      <c r="C1023" s="10"/>
      <c r="D1023" s="10"/>
      <c r="E1023" s="129"/>
      <c r="F1023" s="10"/>
      <c r="G1023" s="10"/>
      <c r="H1023" s="10"/>
      <c r="I1023" s="10"/>
      <c r="J1023" s="10"/>
      <c r="K1023" s="129"/>
      <c r="L1023" s="130"/>
      <c r="M1023" s="131"/>
      <c r="N1023" s="129"/>
      <c r="O1023" s="131"/>
      <c r="P1023" s="129"/>
      <c r="Q1023" s="131"/>
      <c r="R1023" s="129"/>
      <c r="S1023" s="132"/>
      <c r="T1023" s="133"/>
      <c r="U1023" s="121"/>
    </row>
    <row r="1024" spans="1:21" ht="21.95" customHeight="1">
      <c r="B1024" s="134"/>
      <c r="C1024" s="135" t="s">
        <v>339</v>
      </c>
      <c r="D1024" s="136"/>
      <c r="E1024" s="137"/>
      <c r="F1024" s="135" t="s">
        <v>341</v>
      </c>
      <c r="G1024" s="136"/>
      <c r="H1024" s="136"/>
      <c r="I1024" s="136"/>
      <c r="J1024" s="136"/>
      <c r="K1024" s="138">
        <v>1</v>
      </c>
      <c r="L1024" s="138" t="s">
        <v>42</v>
      </c>
      <c r="M1024" s="139">
        <v>32056</v>
      </c>
      <c r="N1024" s="140">
        <f>SUM(K1024*M1024)</f>
        <v>32056</v>
      </c>
      <c r="O1024" s="139">
        <f>ROUNDDOWN(M1024*1.14,2)</f>
        <v>36543.839999999997</v>
      </c>
      <c r="P1024" s="140">
        <f>SUM(K1024*O1024)</f>
        <v>36543.839999999997</v>
      </c>
      <c r="Q1024" s="139">
        <f>ROUNDDOWN(M1024*1.3,2)</f>
        <v>41672.800000000003</v>
      </c>
      <c r="R1024" s="177">
        <f>SUM(K1024*Q1024)</f>
        <v>41672.800000000003</v>
      </c>
      <c r="S1024" s="142">
        <f>M1024</f>
        <v>32056</v>
      </c>
      <c r="T1024" s="143" t="str">
        <f>M1019</f>
        <v>(株)昭和製作所</v>
      </c>
      <c r="U1024" s="121"/>
    </row>
    <row r="1025" spans="2:21" ht="21.95" customHeight="1">
      <c r="B1025" s="128"/>
      <c r="C1025" s="10"/>
      <c r="D1025" s="10"/>
      <c r="E1025" s="129"/>
      <c r="F1025" s="10"/>
      <c r="G1025" s="10"/>
      <c r="H1025" s="10"/>
      <c r="I1025" s="10"/>
      <c r="J1025" s="10"/>
      <c r="K1025" s="129"/>
      <c r="L1025" s="130"/>
      <c r="M1025" s="144"/>
      <c r="N1025" s="145"/>
      <c r="O1025" s="144"/>
      <c r="P1025" s="145"/>
      <c r="Q1025" s="144"/>
      <c r="R1025" s="145"/>
      <c r="S1025" s="132"/>
      <c r="T1025" s="133"/>
      <c r="U1025" s="121"/>
    </row>
    <row r="1026" spans="2:21" ht="21.95" customHeight="1">
      <c r="B1026" s="134"/>
      <c r="C1026" s="135"/>
      <c r="D1026" s="136"/>
      <c r="E1026" s="137"/>
      <c r="F1026" s="135"/>
      <c r="G1026" s="136"/>
      <c r="H1026" s="136"/>
      <c r="I1026" s="136"/>
      <c r="J1026" s="136"/>
      <c r="K1026" s="138"/>
      <c r="L1026" s="138"/>
      <c r="M1026" s="139"/>
      <c r="N1026" s="140"/>
      <c r="O1026" s="139"/>
      <c r="P1026" s="140"/>
      <c r="Q1026" s="141"/>
      <c r="R1026" s="140"/>
      <c r="S1026" s="142"/>
      <c r="T1026" s="143"/>
      <c r="U1026" s="121"/>
    </row>
    <row r="1027" spans="2:21" ht="21.95" customHeight="1">
      <c r="B1027" s="128"/>
      <c r="C1027" s="10"/>
      <c r="D1027" s="10"/>
      <c r="E1027" s="129"/>
      <c r="F1027" s="10"/>
      <c r="G1027" s="10"/>
      <c r="H1027" s="10"/>
      <c r="I1027" s="10"/>
      <c r="J1027" s="10"/>
      <c r="K1027" s="129"/>
      <c r="L1027" s="130"/>
      <c r="M1027" s="144"/>
      <c r="N1027" s="145"/>
      <c r="O1027" s="144"/>
      <c r="P1027" s="145"/>
      <c r="Q1027" s="144"/>
      <c r="R1027" s="145"/>
      <c r="S1027" s="132"/>
      <c r="T1027" s="133"/>
      <c r="U1027" s="121"/>
    </row>
    <row r="1028" spans="2:21" ht="21.95" customHeight="1">
      <c r="B1028" s="134"/>
      <c r="C1028" s="135"/>
      <c r="D1028" s="136"/>
      <c r="E1028" s="137"/>
      <c r="F1028" s="135"/>
      <c r="G1028" s="136"/>
      <c r="H1028" s="136"/>
      <c r="I1028" s="136"/>
      <c r="J1028" s="136"/>
      <c r="K1028" s="138"/>
      <c r="L1028" s="138"/>
      <c r="M1028" s="139"/>
      <c r="N1028" s="140"/>
      <c r="O1028" s="139"/>
      <c r="P1028" s="140"/>
      <c r="Q1028" s="141"/>
      <c r="R1028" s="140"/>
      <c r="S1028" s="142"/>
      <c r="T1028" s="143"/>
      <c r="U1028" s="121"/>
    </row>
    <row r="1029" spans="2:21" ht="21.95" customHeight="1">
      <c r="B1029" s="128"/>
      <c r="C1029" s="10"/>
      <c r="D1029" s="10"/>
      <c r="E1029" s="129"/>
      <c r="F1029" s="10"/>
      <c r="G1029" s="10"/>
      <c r="H1029" s="10"/>
      <c r="I1029" s="10"/>
      <c r="J1029" s="10"/>
      <c r="K1029" s="129"/>
      <c r="L1029" s="130"/>
      <c r="M1029" s="144"/>
      <c r="N1029" s="145"/>
      <c r="O1029" s="144"/>
      <c r="P1029" s="145"/>
      <c r="Q1029" s="144"/>
      <c r="R1029" s="145"/>
      <c r="S1029" s="132"/>
      <c r="T1029" s="133"/>
      <c r="U1029" s="121"/>
    </row>
    <row r="1030" spans="2:21" ht="21.95" customHeight="1">
      <c r="B1030" s="134"/>
      <c r="C1030" s="135"/>
      <c r="D1030" s="136"/>
      <c r="E1030" s="137"/>
      <c r="F1030" s="135"/>
      <c r="G1030" s="136"/>
      <c r="H1030" s="136"/>
      <c r="I1030" s="136"/>
      <c r="J1030" s="136"/>
      <c r="K1030" s="138"/>
      <c r="L1030" s="138"/>
      <c r="M1030" s="139"/>
      <c r="N1030" s="140"/>
      <c r="O1030" s="139"/>
      <c r="P1030" s="140"/>
      <c r="Q1030" s="141"/>
      <c r="R1030" s="140"/>
      <c r="S1030" s="142"/>
      <c r="T1030" s="143"/>
      <c r="U1030" s="121"/>
    </row>
    <row r="1031" spans="2:21" ht="21.95" customHeight="1">
      <c r="B1031" s="128"/>
      <c r="C1031" s="10"/>
      <c r="D1031" s="10"/>
      <c r="E1031" s="129"/>
      <c r="F1031" s="10"/>
      <c r="G1031" s="10"/>
      <c r="H1031" s="10"/>
      <c r="I1031" s="10"/>
      <c r="J1031" s="10"/>
      <c r="K1031" s="129"/>
      <c r="L1031" s="130"/>
      <c r="M1031" s="144"/>
      <c r="N1031" s="145"/>
      <c r="O1031" s="144"/>
      <c r="P1031" s="145"/>
      <c r="Q1031" s="144"/>
      <c r="R1031" s="145"/>
      <c r="S1031" s="132"/>
      <c r="T1031" s="133"/>
      <c r="U1031" s="121"/>
    </row>
    <row r="1032" spans="2:21" ht="21.95" customHeight="1">
      <c r="B1032" s="134"/>
      <c r="C1032" s="135"/>
      <c r="D1032" s="136"/>
      <c r="E1032" s="137"/>
      <c r="F1032" s="135"/>
      <c r="G1032" s="136"/>
      <c r="H1032" s="136"/>
      <c r="I1032" s="136"/>
      <c r="J1032" s="136"/>
      <c r="K1032" s="138"/>
      <c r="L1032" s="138"/>
      <c r="M1032" s="139"/>
      <c r="N1032" s="140"/>
      <c r="O1032" s="139"/>
      <c r="P1032" s="140"/>
      <c r="Q1032" s="141"/>
      <c r="R1032" s="140"/>
      <c r="S1032" s="142"/>
      <c r="T1032" s="143"/>
      <c r="U1032" s="121"/>
    </row>
    <row r="1033" spans="2:21" ht="21.95" customHeight="1">
      <c r="B1033" s="128"/>
      <c r="C1033" s="10"/>
      <c r="D1033" s="10"/>
      <c r="E1033" s="129"/>
      <c r="F1033" s="10"/>
      <c r="G1033" s="10"/>
      <c r="H1033" s="10"/>
      <c r="I1033" s="10"/>
      <c r="J1033" s="10"/>
      <c r="K1033" s="129"/>
      <c r="L1033" s="130"/>
      <c r="M1033" s="144"/>
      <c r="N1033" s="145"/>
      <c r="O1033" s="144"/>
      <c r="P1033" s="145"/>
      <c r="Q1033" s="144"/>
      <c r="R1033" s="145"/>
      <c r="S1033" s="132"/>
      <c r="T1033" s="133"/>
      <c r="U1033" s="121"/>
    </row>
    <row r="1034" spans="2:21" ht="21.95" customHeight="1">
      <c r="B1034" s="134"/>
      <c r="C1034" s="135"/>
      <c r="D1034" s="136"/>
      <c r="E1034" s="137"/>
      <c r="F1034" s="135"/>
      <c r="G1034" s="136"/>
      <c r="H1034" s="136"/>
      <c r="I1034" s="136"/>
      <c r="J1034" s="136"/>
      <c r="K1034" s="138"/>
      <c r="L1034" s="138"/>
      <c r="M1034" s="139"/>
      <c r="N1034" s="140"/>
      <c r="O1034" s="139"/>
      <c r="P1034" s="140"/>
      <c r="Q1034" s="141"/>
      <c r="R1034" s="140"/>
      <c r="S1034" s="142"/>
      <c r="T1034" s="143"/>
      <c r="U1034" s="121"/>
    </row>
    <row r="1035" spans="2:21" ht="21.95" customHeight="1">
      <c r="B1035" s="128"/>
      <c r="C1035" s="10"/>
      <c r="D1035" s="10"/>
      <c r="E1035" s="129"/>
      <c r="F1035" s="10"/>
      <c r="G1035" s="10"/>
      <c r="H1035" s="10"/>
      <c r="I1035" s="10"/>
      <c r="J1035" s="10"/>
      <c r="K1035" s="129"/>
      <c r="L1035" s="130"/>
      <c r="M1035" s="144"/>
      <c r="N1035" s="145"/>
      <c r="O1035" s="144"/>
      <c r="P1035" s="145"/>
      <c r="Q1035" s="144"/>
      <c r="R1035" s="145"/>
      <c r="S1035" s="146"/>
      <c r="T1035" s="133"/>
      <c r="U1035" s="121"/>
    </row>
    <row r="1036" spans="2:21" ht="21.95" customHeight="1">
      <c r="B1036" s="134"/>
      <c r="C1036" s="135"/>
      <c r="D1036" s="136"/>
      <c r="E1036" s="137"/>
      <c r="F1036" s="135"/>
      <c r="G1036" s="136"/>
      <c r="H1036" s="136"/>
      <c r="I1036" s="136"/>
      <c r="J1036" s="136"/>
      <c r="K1036" s="138"/>
      <c r="L1036" s="138"/>
      <c r="M1036" s="139"/>
      <c r="N1036" s="140"/>
      <c r="O1036" s="139"/>
      <c r="P1036" s="140"/>
      <c r="Q1036" s="141"/>
      <c r="R1036" s="140"/>
      <c r="S1036" s="142"/>
      <c r="T1036" s="143"/>
      <c r="U1036" s="121"/>
    </row>
    <row r="1037" spans="2:21" ht="21.95" customHeight="1">
      <c r="B1037" s="128"/>
      <c r="C1037" s="10"/>
      <c r="D1037" s="10"/>
      <c r="E1037" s="129"/>
      <c r="F1037" s="10"/>
      <c r="G1037" s="10"/>
      <c r="H1037" s="10"/>
      <c r="I1037" s="10"/>
      <c r="J1037" s="10"/>
      <c r="K1037" s="129"/>
      <c r="L1037" s="130"/>
      <c r="M1037" s="144"/>
      <c r="N1037" s="145"/>
      <c r="O1037" s="144"/>
      <c r="P1037" s="145"/>
      <c r="Q1037" s="144"/>
      <c r="R1037" s="145"/>
      <c r="S1037" s="146"/>
      <c r="T1037" s="133"/>
      <c r="U1037" s="121"/>
    </row>
    <row r="1038" spans="2:21" ht="21.95" customHeight="1">
      <c r="B1038" s="134"/>
      <c r="C1038" s="135"/>
      <c r="D1038" s="136"/>
      <c r="E1038" s="137"/>
      <c r="F1038" s="135"/>
      <c r="G1038" s="136"/>
      <c r="H1038" s="136"/>
      <c r="I1038" s="136"/>
      <c r="J1038" s="136"/>
      <c r="K1038" s="138"/>
      <c r="L1038" s="138"/>
      <c r="M1038" s="139"/>
      <c r="N1038" s="140"/>
      <c r="O1038" s="139"/>
      <c r="P1038" s="140"/>
      <c r="Q1038" s="141"/>
      <c r="R1038" s="140"/>
      <c r="S1038" s="142"/>
      <c r="T1038" s="143"/>
      <c r="U1038" s="121"/>
    </row>
    <row r="1039" spans="2:21" ht="21.95" customHeight="1">
      <c r="B1039" s="128"/>
      <c r="C1039" s="10"/>
      <c r="D1039" s="10"/>
      <c r="E1039" s="129"/>
      <c r="F1039" s="10"/>
      <c r="G1039" s="10"/>
      <c r="H1039" s="10"/>
      <c r="I1039" s="10"/>
      <c r="J1039" s="10"/>
      <c r="K1039" s="129"/>
      <c r="L1039" s="130"/>
      <c r="M1039" s="144"/>
      <c r="N1039" s="145"/>
      <c r="O1039" s="144"/>
      <c r="P1039" s="145"/>
      <c r="Q1039" s="144"/>
      <c r="R1039" s="145"/>
      <c r="S1039" s="147"/>
      <c r="T1039" s="133"/>
      <c r="U1039" s="121"/>
    </row>
    <row r="1040" spans="2:21" ht="21.95" customHeight="1">
      <c r="B1040" s="134"/>
      <c r="C1040" s="135"/>
      <c r="D1040" s="136"/>
      <c r="E1040" s="137"/>
      <c r="F1040" s="135"/>
      <c r="G1040" s="136"/>
      <c r="H1040" s="136"/>
      <c r="I1040" s="136"/>
      <c r="J1040" s="136"/>
      <c r="K1040" s="138"/>
      <c r="L1040" s="138"/>
      <c r="M1040" s="139"/>
      <c r="N1040" s="140"/>
      <c r="O1040" s="139"/>
      <c r="P1040" s="140"/>
      <c r="Q1040" s="141"/>
      <c r="R1040" s="140"/>
      <c r="S1040" s="142"/>
      <c r="T1040" s="143"/>
      <c r="U1040" s="121"/>
    </row>
    <row r="1041" spans="2:21" ht="21.95" customHeight="1">
      <c r="B1041" s="128"/>
      <c r="C1041" s="10"/>
      <c r="D1041" s="10"/>
      <c r="E1041" s="129"/>
      <c r="F1041" s="10"/>
      <c r="G1041" s="10"/>
      <c r="H1041" s="10"/>
      <c r="I1041" s="10"/>
      <c r="J1041" s="10"/>
      <c r="K1041" s="129"/>
      <c r="L1041" s="130"/>
      <c r="M1041" s="144"/>
      <c r="N1041" s="145"/>
      <c r="O1041" s="144"/>
      <c r="P1041" s="145"/>
      <c r="Q1041" s="144"/>
      <c r="R1041" s="145"/>
      <c r="S1041" s="146"/>
      <c r="T1041" s="133"/>
      <c r="U1041" s="121"/>
    </row>
    <row r="1042" spans="2:21" ht="21.75" customHeight="1">
      <c r="B1042" s="134"/>
      <c r="C1042" s="135"/>
      <c r="D1042" s="136"/>
      <c r="E1042" s="137"/>
      <c r="F1042" s="135"/>
      <c r="G1042" s="136"/>
      <c r="H1042" s="136"/>
      <c r="I1042" s="136"/>
      <c r="J1042" s="136"/>
      <c r="K1042" s="138"/>
      <c r="L1042" s="138"/>
      <c r="M1042" s="139"/>
      <c r="N1042" s="140"/>
      <c r="O1042" s="139"/>
      <c r="P1042" s="140"/>
      <c r="Q1042" s="141"/>
      <c r="R1042" s="140"/>
      <c r="S1042" s="142"/>
      <c r="T1042" s="143"/>
      <c r="U1042" s="121"/>
    </row>
    <row r="1043" spans="2:21" ht="23.25" customHeight="1">
      <c r="B1043" s="128"/>
      <c r="C1043" s="10"/>
      <c r="D1043" s="10"/>
      <c r="E1043" s="129"/>
      <c r="F1043" s="10"/>
      <c r="G1043" s="10"/>
      <c r="H1043" s="10"/>
      <c r="I1043" s="10"/>
      <c r="J1043" s="10"/>
      <c r="K1043" s="129"/>
      <c r="L1043" s="130"/>
      <c r="M1043" s="144"/>
      <c r="N1043" s="145"/>
      <c r="O1043" s="144"/>
      <c r="P1043" s="145"/>
      <c r="Q1043" s="144"/>
      <c r="R1043" s="145"/>
      <c r="S1043" s="147"/>
      <c r="T1043" s="133"/>
      <c r="U1043" s="121"/>
    </row>
    <row r="1044" spans="2:21" ht="21.95" customHeight="1">
      <c r="B1044" s="134"/>
      <c r="C1044" s="135"/>
      <c r="D1044" s="136"/>
      <c r="E1044" s="137"/>
      <c r="F1044" s="135"/>
      <c r="G1044" s="136"/>
      <c r="H1044" s="136"/>
      <c r="I1044" s="136"/>
      <c r="J1044" s="136"/>
      <c r="K1044" s="138"/>
      <c r="L1044" s="138"/>
      <c r="M1044" s="139"/>
      <c r="N1044" s="140"/>
      <c r="O1044" s="139"/>
      <c r="P1044" s="140"/>
      <c r="Q1044" s="141"/>
      <c r="R1044" s="140"/>
      <c r="S1044" s="142"/>
      <c r="T1044" s="143"/>
      <c r="U1044" s="121"/>
    </row>
    <row r="1045" spans="2:21" ht="21.95" customHeight="1">
      <c r="B1045" s="128"/>
      <c r="C1045" s="10"/>
      <c r="D1045" s="10"/>
      <c r="E1045" s="129"/>
      <c r="F1045" s="10"/>
      <c r="G1045" s="10"/>
      <c r="H1045" s="10"/>
      <c r="I1045" s="10"/>
      <c r="J1045" s="10"/>
      <c r="K1045" s="129"/>
      <c r="L1045" s="130"/>
      <c r="M1045" s="145"/>
      <c r="N1045" s="145"/>
      <c r="O1045" s="145"/>
      <c r="P1045" s="145"/>
      <c r="Q1045" s="144"/>
      <c r="R1045" s="145"/>
      <c r="S1045" s="146"/>
      <c r="T1045" s="148"/>
      <c r="U1045" s="121"/>
    </row>
    <row r="1046" spans="2:21" ht="21.95" customHeight="1">
      <c r="B1046" s="134"/>
      <c r="C1046" s="135"/>
      <c r="D1046" s="136"/>
      <c r="E1046" s="137"/>
      <c r="F1046" s="135"/>
      <c r="G1046" s="136"/>
      <c r="H1046" s="136"/>
      <c r="I1046" s="136"/>
      <c r="J1046" s="136"/>
      <c r="K1046" s="138"/>
      <c r="L1046" s="138"/>
      <c r="M1046" s="137"/>
      <c r="N1046" s="140"/>
      <c r="O1046" s="137"/>
      <c r="P1046" s="140"/>
      <c r="Q1046" s="149"/>
      <c r="R1046" s="140"/>
      <c r="S1046" s="142"/>
      <c r="T1046" s="150"/>
      <c r="U1046" s="121"/>
    </row>
    <row r="1047" spans="2:21" ht="21.95" customHeight="1">
      <c r="B1047" s="128"/>
      <c r="C1047" s="10"/>
      <c r="D1047" s="10"/>
      <c r="E1047" s="129"/>
      <c r="F1047" s="10"/>
      <c r="G1047" s="10"/>
      <c r="H1047" s="10"/>
      <c r="I1047" s="10"/>
      <c r="J1047" s="10"/>
      <c r="K1047" s="129"/>
      <c r="L1047" s="130"/>
      <c r="M1047" s="145"/>
      <c r="N1047" s="145"/>
      <c r="O1047" s="145"/>
      <c r="P1047" s="145"/>
      <c r="Q1047" s="145"/>
      <c r="R1047" s="145"/>
      <c r="S1047" s="147"/>
      <c r="T1047" s="148"/>
      <c r="U1047" s="121"/>
    </row>
    <row r="1048" spans="2:21" ht="21.95" customHeight="1">
      <c r="B1048" s="134"/>
      <c r="C1048" s="135"/>
      <c r="D1048" s="136"/>
      <c r="E1048" s="137"/>
      <c r="F1048" s="135"/>
      <c r="G1048" s="136"/>
      <c r="H1048" s="136"/>
      <c r="I1048" s="136"/>
      <c r="J1048" s="136"/>
      <c r="K1048" s="138"/>
      <c r="L1048" s="138"/>
      <c r="M1048" s="137"/>
      <c r="N1048" s="140"/>
      <c r="O1048" s="137"/>
      <c r="P1048" s="140"/>
      <c r="Q1048" s="149"/>
      <c r="R1048" s="140"/>
      <c r="S1048" s="142"/>
      <c r="T1048" s="150"/>
      <c r="U1048" s="121"/>
    </row>
    <row r="1049" spans="2:21" ht="21.95" customHeight="1">
      <c r="B1049" s="128"/>
      <c r="C1049" s="10"/>
      <c r="D1049" s="10"/>
      <c r="E1049" s="129"/>
      <c r="F1049" s="10"/>
      <c r="G1049" s="10"/>
      <c r="H1049" s="10"/>
      <c r="I1049" s="10"/>
      <c r="J1049" s="10"/>
      <c r="K1049" s="129"/>
      <c r="L1049" s="130"/>
      <c r="M1049" s="145"/>
      <c r="N1049" s="145"/>
      <c r="O1049" s="145"/>
      <c r="P1049" s="145"/>
      <c r="Q1049" s="145"/>
      <c r="R1049" s="145"/>
      <c r="S1049" s="147"/>
      <c r="T1049" s="148"/>
      <c r="U1049" s="121"/>
    </row>
    <row r="1050" spans="2:21" ht="21.95" customHeight="1">
      <c r="B1050" s="134"/>
      <c r="C1050" s="135"/>
      <c r="D1050" s="136"/>
      <c r="E1050" s="137"/>
      <c r="F1050" s="135"/>
      <c r="G1050" s="136"/>
      <c r="H1050" s="136"/>
      <c r="I1050" s="136"/>
      <c r="J1050" s="136"/>
      <c r="K1050" s="138"/>
      <c r="L1050" s="138"/>
      <c r="M1050" s="149"/>
      <c r="N1050" s="149"/>
      <c r="O1050" s="149"/>
      <c r="P1050" s="149"/>
      <c r="Q1050" s="149"/>
      <c r="R1050" s="149"/>
      <c r="S1050" s="142"/>
      <c r="T1050" s="150"/>
      <c r="U1050" s="121"/>
    </row>
    <row r="1051" spans="2:21" ht="21.95" customHeight="1">
      <c r="B1051" s="128"/>
      <c r="C1051" s="10"/>
      <c r="D1051" s="10"/>
      <c r="E1051" s="129"/>
      <c r="F1051" s="10"/>
      <c r="G1051" s="10"/>
      <c r="H1051" s="10"/>
      <c r="I1051" s="10"/>
      <c r="J1051" s="10"/>
      <c r="K1051" s="129"/>
      <c r="L1051" s="130"/>
      <c r="M1051" s="145"/>
      <c r="N1051" s="145"/>
      <c r="O1051" s="145"/>
      <c r="P1051" s="145"/>
      <c r="Q1051" s="145"/>
      <c r="R1051" s="145"/>
      <c r="S1051" s="147"/>
      <c r="T1051" s="148"/>
      <c r="U1051" s="121"/>
    </row>
    <row r="1052" spans="2:21" ht="21.95" customHeight="1">
      <c r="B1052" s="134"/>
      <c r="C1052" s="135"/>
      <c r="D1052" s="136"/>
      <c r="E1052" s="137"/>
      <c r="F1052" s="135"/>
      <c r="G1052" s="136"/>
      <c r="H1052" s="136"/>
      <c r="I1052" s="136"/>
      <c r="J1052" s="136"/>
      <c r="K1052" s="138"/>
      <c r="L1052" s="138"/>
      <c r="M1052" s="149"/>
      <c r="N1052" s="149"/>
      <c r="O1052" s="149"/>
      <c r="P1052" s="149"/>
      <c r="Q1052" s="149"/>
      <c r="R1052" s="149"/>
      <c r="S1052" s="142"/>
      <c r="T1052" s="150"/>
      <c r="U1052" s="121"/>
    </row>
    <row r="1053" spans="2:21" ht="21.95" customHeight="1">
      <c r="B1053" s="128"/>
      <c r="C1053" s="10"/>
      <c r="D1053" s="10"/>
      <c r="E1053" s="129"/>
      <c r="F1053" s="10"/>
      <c r="G1053" s="10"/>
      <c r="H1053" s="10"/>
      <c r="I1053" s="10"/>
      <c r="J1053" s="10"/>
      <c r="K1053" s="129"/>
      <c r="L1053" s="130"/>
      <c r="M1053" s="145"/>
      <c r="N1053" s="145"/>
      <c r="O1053" s="145"/>
      <c r="P1053" s="145"/>
      <c r="Q1053" s="145"/>
      <c r="R1053" s="145"/>
      <c r="S1053" s="147"/>
      <c r="T1053" s="148"/>
      <c r="U1053" s="121"/>
    </row>
    <row r="1054" spans="2:21" ht="21.95" customHeight="1" thickBot="1">
      <c r="B1054" s="151"/>
      <c r="C1054" s="152"/>
      <c r="D1054" s="152"/>
      <c r="E1054" s="153"/>
      <c r="F1054" s="152"/>
      <c r="G1054" s="152"/>
      <c r="H1054" s="152"/>
      <c r="I1054" s="152"/>
      <c r="J1054" s="152"/>
      <c r="K1054" s="154"/>
      <c r="L1054" s="154"/>
      <c r="M1054" s="155"/>
      <c r="N1054" s="155"/>
      <c r="O1054" s="155"/>
      <c r="P1054" s="155"/>
      <c r="Q1054" s="155"/>
      <c r="R1054" s="155"/>
      <c r="S1054" s="156"/>
      <c r="T1054" s="157"/>
      <c r="U1054" s="121"/>
    </row>
    <row r="1055" spans="2:21" ht="19.899999999999999" customHeight="1">
      <c r="B1055" s="128"/>
      <c r="C1055" s="10"/>
      <c r="D1055" s="10"/>
      <c r="E1055" s="129"/>
      <c r="F1055" s="10"/>
      <c r="G1055" s="10"/>
      <c r="H1055" s="10"/>
      <c r="I1055" s="10"/>
      <c r="J1055" s="10"/>
      <c r="K1055" s="129"/>
      <c r="L1055" s="130"/>
      <c r="M1055" s="145"/>
      <c r="N1055" s="145"/>
      <c r="O1055" s="145"/>
      <c r="P1055" s="145"/>
      <c r="Q1055" s="145"/>
      <c r="R1055" s="145"/>
      <c r="S1055" s="146"/>
      <c r="T1055" s="148"/>
      <c r="U1055" s="121"/>
    </row>
    <row r="1056" spans="2:21" ht="19.899999999999999" customHeight="1">
      <c r="B1056" s="478" t="s">
        <v>3</v>
      </c>
      <c r="C1056" s="479"/>
      <c r="D1056" s="480"/>
      <c r="E1056" s="129"/>
      <c r="F1056" s="10"/>
      <c r="G1056" s="10"/>
      <c r="H1056" s="10"/>
      <c r="I1056" s="10"/>
      <c r="J1056" s="10"/>
      <c r="K1056" s="129"/>
      <c r="L1056" s="130"/>
      <c r="M1056" s="145">
        <f t="shared" ref="M1056:R1056" si="10">SUM(M1021:M1054)</f>
        <v>78031</v>
      </c>
      <c r="N1056" s="145">
        <f t="shared" si="10"/>
        <v>78031</v>
      </c>
      <c r="O1056" s="145">
        <f t="shared" si="10"/>
        <v>88955.34</v>
      </c>
      <c r="P1056" s="145">
        <f t="shared" si="10"/>
        <v>88955.34</v>
      </c>
      <c r="Q1056" s="145">
        <f t="shared" si="10"/>
        <v>101440.3</v>
      </c>
      <c r="R1056" s="145">
        <f t="shared" si="10"/>
        <v>101440.3</v>
      </c>
      <c r="S1056" s="145"/>
      <c r="T1056" s="158"/>
      <c r="U1056" s="121"/>
    </row>
    <row r="1057" spans="1:21" ht="19.899999999999999" customHeight="1" thickBot="1">
      <c r="B1057" s="151"/>
      <c r="C1057" s="152"/>
      <c r="D1057" s="152"/>
      <c r="E1057" s="153"/>
      <c r="F1057" s="152"/>
      <c r="G1057" s="152"/>
      <c r="H1057" s="152"/>
      <c r="I1057" s="152"/>
      <c r="J1057" s="152"/>
      <c r="K1057" s="153"/>
      <c r="L1057" s="154"/>
      <c r="M1057" s="155"/>
      <c r="N1057" s="155"/>
      <c r="O1057" s="155"/>
      <c r="P1057" s="155"/>
      <c r="Q1057" s="155"/>
      <c r="R1057" s="155"/>
      <c r="S1057" s="159"/>
      <c r="T1057" s="157"/>
      <c r="U1057" s="121"/>
    </row>
    <row r="1059" spans="1:21">
      <c r="B1059" s="28" t="e">
        <f>B1015</f>
        <v>#REF!</v>
      </c>
      <c r="T1059" s="46" t="s">
        <v>215</v>
      </c>
    </row>
    <row r="1060" spans="1:21" ht="42">
      <c r="A1060" s="109"/>
      <c r="M1060" s="110" t="s">
        <v>17</v>
      </c>
    </row>
    <row r="1061" spans="1:21" ht="21.75" thickBot="1">
      <c r="B1061" s="111"/>
      <c r="C1061" s="112"/>
      <c r="D1061" s="112"/>
      <c r="E1061" s="112"/>
      <c r="F1061" s="112"/>
      <c r="G1061" s="112"/>
      <c r="H1061" s="112"/>
      <c r="I1061" s="112"/>
      <c r="J1061" s="112"/>
      <c r="K1061" s="112"/>
      <c r="L1061" s="113"/>
      <c r="M1061" s="112"/>
      <c r="N1061" s="112"/>
      <c r="O1061" s="112"/>
      <c r="P1061" s="112"/>
      <c r="Q1061" s="112"/>
      <c r="R1061" s="112"/>
      <c r="S1061" s="114"/>
      <c r="T1061" s="115"/>
    </row>
    <row r="1062" spans="1:21" ht="19.899999999999999" customHeight="1">
      <c r="B1062" s="116"/>
      <c r="C1062" s="117"/>
      <c r="D1062" s="117"/>
      <c r="E1062" s="118"/>
      <c r="F1062" s="117"/>
      <c r="G1062" s="117"/>
      <c r="H1062" s="117"/>
      <c r="I1062" s="117"/>
      <c r="J1062" s="117"/>
      <c r="K1062" s="118"/>
      <c r="L1062" s="119"/>
      <c r="M1062" s="481" t="s">
        <v>18</v>
      </c>
      <c r="N1062" s="482"/>
      <c r="O1062" s="481" t="s">
        <v>18</v>
      </c>
      <c r="P1062" s="482"/>
      <c r="Q1062" s="481" t="s">
        <v>18</v>
      </c>
      <c r="R1062" s="482"/>
      <c r="S1062" s="119" t="s">
        <v>19</v>
      </c>
      <c r="T1062" s="120"/>
      <c r="U1062" s="121"/>
    </row>
    <row r="1063" spans="1:21" ht="19.899999999999999" customHeight="1">
      <c r="B1063" s="483" t="s">
        <v>20</v>
      </c>
      <c r="C1063" s="484"/>
      <c r="D1063" s="485"/>
      <c r="E1063" s="486" t="s">
        <v>21</v>
      </c>
      <c r="F1063" s="484"/>
      <c r="G1063" s="484"/>
      <c r="H1063" s="484"/>
      <c r="I1063" s="484"/>
      <c r="J1063" s="485"/>
      <c r="K1063" s="122" t="s">
        <v>22</v>
      </c>
      <c r="L1063" s="122" t="s">
        <v>5</v>
      </c>
      <c r="M1063" s="487" t="s">
        <v>502</v>
      </c>
      <c r="N1063" s="488"/>
      <c r="O1063" s="487" t="s">
        <v>506</v>
      </c>
      <c r="P1063" s="488"/>
      <c r="Q1063" s="487" t="s">
        <v>518</v>
      </c>
      <c r="R1063" s="488"/>
      <c r="S1063" s="122" t="s">
        <v>23</v>
      </c>
      <c r="T1063" s="123" t="s">
        <v>24</v>
      </c>
      <c r="U1063" s="121"/>
    </row>
    <row r="1064" spans="1:21" ht="19.899999999999999" customHeight="1" thickBot="1">
      <c r="B1064" s="124"/>
      <c r="C1064" s="114"/>
      <c r="D1064" s="114"/>
      <c r="E1064" s="125"/>
      <c r="F1064" s="114"/>
      <c r="G1064" s="114"/>
      <c r="H1064" s="114"/>
      <c r="I1064" s="114"/>
      <c r="J1064" s="114"/>
      <c r="K1064" s="125"/>
      <c r="L1064" s="126"/>
      <c r="M1064" s="126" t="s">
        <v>25</v>
      </c>
      <c r="N1064" s="126" t="s">
        <v>26</v>
      </c>
      <c r="O1064" s="126" t="s">
        <v>25</v>
      </c>
      <c r="P1064" s="126" t="s">
        <v>26</v>
      </c>
      <c r="Q1064" s="126" t="s">
        <v>25</v>
      </c>
      <c r="R1064" s="126" t="s">
        <v>26</v>
      </c>
      <c r="S1064" s="126"/>
      <c r="T1064" s="127"/>
      <c r="U1064" s="121"/>
    </row>
    <row r="1065" spans="1:21" ht="21.95" customHeight="1">
      <c r="B1065" s="128"/>
      <c r="C1065" s="10"/>
      <c r="D1065" s="10"/>
      <c r="E1065" s="129"/>
      <c r="F1065" s="10"/>
      <c r="G1065" s="10"/>
      <c r="H1065" s="10"/>
      <c r="I1065" s="10"/>
      <c r="J1065" s="10"/>
      <c r="K1065" s="129"/>
      <c r="L1065" s="130"/>
      <c r="M1065" s="131"/>
      <c r="N1065" s="129"/>
      <c r="O1065" s="131"/>
      <c r="P1065" s="129"/>
      <c r="Q1065" s="189"/>
      <c r="R1065" s="129"/>
      <c r="S1065" s="132"/>
      <c r="T1065" s="133"/>
      <c r="U1065" s="121"/>
    </row>
    <row r="1066" spans="1:21" ht="21.95" customHeight="1">
      <c r="B1066" s="134"/>
      <c r="C1066" s="135" t="s">
        <v>342</v>
      </c>
      <c r="D1066" s="136"/>
      <c r="E1066" s="137"/>
      <c r="F1066" s="135" t="s">
        <v>345</v>
      </c>
      <c r="G1066" s="136"/>
      <c r="H1066" s="136"/>
      <c r="I1066" s="136"/>
      <c r="J1066" s="136"/>
      <c r="K1066" s="138">
        <v>2</v>
      </c>
      <c r="L1066" s="138" t="s">
        <v>124</v>
      </c>
      <c r="M1066" s="139">
        <v>673500</v>
      </c>
      <c r="N1066" s="140">
        <f>SUM(K1066*M1066)</f>
        <v>1347000</v>
      </c>
      <c r="O1066" s="139">
        <v>604800</v>
      </c>
      <c r="P1066" s="140">
        <f>SUM(K1066*O1066)</f>
        <v>1209600</v>
      </c>
      <c r="Q1066" s="190">
        <f>ROUNDDOWN(M1066*0.8,-2)</f>
        <v>538800</v>
      </c>
      <c r="R1066" s="177">
        <f>SUM(K1066*Q1066)</f>
        <v>1077600</v>
      </c>
      <c r="S1066" s="142">
        <f>Q1066</f>
        <v>538800</v>
      </c>
      <c r="T1066" s="143" t="str">
        <f>Q1063</f>
        <v>いちけん</v>
      </c>
      <c r="U1066" s="121"/>
    </row>
    <row r="1067" spans="1:21" ht="21.95" customHeight="1">
      <c r="B1067" s="128"/>
      <c r="C1067" s="10"/>
      <c r="D1067" s="10"/>
      <c r="E1067" s="129"/>
      <c r="F1067" s="10" t="s">
        <v>346</v>
      </c>
      <c r="G1067" s="10"/>
      <c r="H1067" s="10"/>
      <c r="I1067" s="10"/>
      <c r="J1067" s="10"/>
      <c r="K1067" s="129"/>
      <c r="L1067" s="130"/>
      <c r="M1067" s="131"/>
      <c r="N1067" s="129"/>
      <c r="O1067" s="131"/>
      <c r="P1067" s="129"/>
      <c r="Q1067" s="189"/>
      <c r="R1067" s="129"/>
      <c r="S1067" s="132"/>
      <c r="T1067" s="133"/>
      <c r="U1067" s="121"/>
    </row>
    <row r="1068" spans="1:21" ht="21.95" customHeight="1">
      <c r="B1068" s="134"/>
      <c r="C1068" s="135" t="s">
        <v>343</v>
      </c>
      <c r="D1068" s="136"/>
      <c r="E1068" s="137"/>
      <c r="F1068" s="135" t="s">
        <v>347</v>
      </c>
      <c r="G1068" s="136"/>
      <c r="H1068" s="136"/>
      <c r="I1068" s="136"/>
      <c r="J1068" s="136"/>
      <c r="K1068" s="138">
        <v>1</v>
      </c>
      <c r="L1068" s="138" t="s">
        <v>124</v>
      </c>
      <c r="M1068" s="139">
        <v>322000</v>
      </c>
      <c r="N1068" s="140">
        <f>SUM(K1068*M1068)</f>
        <v>322000</v>
      </c>
      <c r="O1068" s="139">
        <v>398400</v>
      </c>
      <c r="P1068" s="140">
        <f>SUM(K1068*O1068)</f>
        <v>398400</v>
      </c>
      <c r="Q1068" s="190">
        <f>ROUNDDOWN(M1068*0.8,-2)</f>
        <v>257600</v>
      </c>
      <c r="R1068" s="177">
        <f>SUM(K1068*Q1068)</f>
        <v>257600</v>
      </c>
      <c r="S1068" s="142">
        <f>Q1068</f>
        <v>257600</v>
      </c>
      <c r="T1068" s="143" t="str">
        <f>T1066</f>
        <v>いちけん</v>
      </c>
      <c r="U1068" s="121"/>
    </row>
    <row r="1069" spans="1:21" ht="21.95" customHeight="1">
      <c r="B1069" s="128"/>
      <c r="C1069" s="10"/>
      <c r="D1069" s="10"/>
      <c r="E1069" s="129"/>
      <c r="F1069" s="10" t="s">
        <v>348</v>
      </c>
      <c r="G1069" s="10"/>
      <c r="H1069" s="10"/>
      <c r="I1069" s="10"/>
      <c r="J1069" s="10"/>
      <c r="K1069" s="129"/>
      <c r="L1069" s="130"/>
      <c r="M1069" s="144"/>
      <c r="N1069" s="169"/>
      <c r="O1069" s="168"/>
      <c r="P1069" s="169"/>
      <c r="Q1069" s="191"/>
      <c r="R1069" s="169"/>
      <c r="S1069" s="176"/>
      <c r="T1069" s="187"/>
      <c r="U1069" s="121"/>
    </row>
    <row r="1070" spans="1:21" ht="21.95" customHeight="1">
      <c r="B1070" s="134"/>
      <c r="C1070" s="135" t="s">
        <v>344</v>
      </c>
      <c r="D1070" s="136"/>
      <c r="E1070" s="137"/>
      <c r="F1070" s="135" t="s">
        <v>349</v>
      </c>
      <c r="G1070" s="136"/>
      <c r="H1070" s="136"/>
      <c r="I1070" s="136"/>
      <c r="J1070" s="136"/>
      <c r="K1070" s="138">
        <v>2</v>
      </c>
      <c r="L1070" s="138" t="s">
        <v>124</v>
      </c>
      <c r="M1070" s="139">
        <v>172000</v>
      </c>
      <c r="N1070" s="140">
        <f>SUM(K1070*M1070)</f>
        <v>344000</v>
      </c>
      <c r="O1070" s="139">
        <v>208000</v>
      </c>
      <c r="P1070" s="140">
        <f>SUM(K1070*O1070)</f>
        <v>416000</v>
      </c>
      <c r="Q1070" s="192">
        <f>ROUNDDOWN(M1070*0.8,-2)</f>
        <v>137600</v>
      </c>
      <c r="R1070" s="177">
        <f>SUM(K1070*Q1070)</f>
        <v>275200</v>
      </c>
      <c r="S1070" s="142">
        <f>Q1070</f>
        <v>137600</v>
      </c>
      <c r="T1070" s="143" t="str">
        <f>T1068</f>
        <v>いちけん</v>
      </c>
      <c r="U1070" s="121"/>
    </row>
    <row r="1071" spans="1:21" ht="21.95" customHeight="1">
      <c r="B1071" s="128"/>
      <c r="C1071" s="10"/>
      <c r="D1071" s="10"/>
      <c r="E1071" s="129"/>
      <c r="F1071" s="10" t="s">
        <v>348</v>
      </c>
      <c r="G1071" s="10"/>
      <c r="H1071" s="10"/>
      <c r="I1071" s="10"/>
      <c r="J1071" s="10"/>
      <c r="K1071" s="129"/>
      <c r="L1071" s="130"/>
      <c r="M1071" s="144"/>
      <c r="N1071" s="129"/>
      <c r="O1071" s="131"/>
      <c r="P1071" s="129"/>
      <c r="Q1071" s="193"/>
      <c r="R1071" s="129"/>
      <c r="S1071" s="132"/>
      <c r="T1071" s="133"/>
      <c r="U1071" s="121"/>
    </row>
    <row r="1072" spans="1:21" ht="21.95" customHeight="1">
      <c r="B1072" s="134"/>
      <c r="C1072" s="135" t="s">
        <v>350</v>
      </c>
      <c r="D1072" s="136"/>
      <c r="E1072" s="137"/>
      <c r="F1072" s="135" t="s">
        <v>362</v>
      </c>
      <c r="G1072" s="136"/>
      <c r="H1072" s="136"/>
      <c r="I1072" s="136"/>
      <c r="J1072" s="136"/>
      <c r="K1072" s="138">
        <v>5</v>
      </c>
      <c r="L1072" s="138" t="s">
        <v>124</v>
      </c>
      <c r="M1072" s="139">
        <v>160000</v>
      </c>
      <c r="N1072" s="140">
        <f>SUM(K1072*M1072)</f>
        <v>800000</v>
      </c>
      <c r="O1072" s="139">
        <v>211200</v>
      </c>
      <c r="P1072" s="140">
        <f>SUM(K1072*O1072)</f>
        <v>1056000</v>
      </c>
      <c r="Q1072" s="192">
        <f>ROUNDDOWN(M1072*0.8,-2)</f>
        <v>128000</v>
      </c>
      <c r="R1072" s="177">
        <f>SUM(K1072*Q1072)</f>
        <v>640000</v>
      </c>
      <c r="S1072" s="142">
        <f>Q1072</f>
        <v>128000</v>
      </c>
      <c r="T1072" s="143" t="str">
        <f>T1070</f>
        <v>いちけん</v>
      </c>
      <c r="U1072" s="121"/>
    </row>
    <row r="1073" spans="2:21" ht="21.95" customHeight="1">
      <c r="B1073" s="128"/>
      <c r="C1073" s="10"/>
      <c r="D1073" s="10"/>
      <c r="E1073" s="129"/>
      <c r="F1073" s="10" t="s">
        <v>363</v>
      </c>
      <c r="G1073" s="10"/>
      <c r="H1073" s="10"/>
      <c r="I1073" s="10"/>
      <c r="J1073" s="10"/>
      <c r="K1073" s="129"/>
      <c r="L1073" s="130"/>
      <c r="M1073" s="144"/>
      <c r="N1073" s="129"/>
      <c r="O1073" s="131"/>
      <c r="P1073" s="129"/>
      <c r="Q1073" s="193"/>
      <c r="R1073" s="129"/>
      <c r="S1073" s="132"/>
      <c r="T1073" s="133"/>
      <c r="U1073" s="121"/>
    </row>
    <row r="1074" spans="2:21" ht="21.95" customHeight="1">
      <c r="B1074" s="134"/>
      <c r="C1074" s="135" t="s">
        <v>351</v>
      </c>
      <c r="D1074" s="136"/>
      <c r="E1074" s="137"/>
      <c r="F1074" s="135" t="s">
        <v>364</v>
      </c>
      <c r="G1074" s="136"/>
      <c r="H1074" s="136"/>
      <c r="I1074" s="136"/>
      <c r="J1074" s="136"/>
      <c r="K1074" s="138">
        <v>3</v>
      </c>
      <c r="L1074" s="138" t="s">
        <v>124</v>
      </c>
      <c r="M1074" s="139">
        <v>157000</v>
      </c>
      <c r="N1074" s="140">
        <f>SUM(K1074*M1074)</f>
        <v>471000</v>
      </c>
      <c r="O1074" s="139">
        <v>188800</v>
      </c>
      <c r="P1074" s="140">
        <f>SUM(K1074*O1074)</f>
        <v>566400</v>
      </c>
      <c r="Q1074" s="192">
        <f>ROUNDDOWN(M1074*0.8,-2)</f>
        <v>125600</v>
      </c>
      <c r="R1074" s="177">
        <f>SUM(K1074*Q1074)</f>
        <v>376800</v>
      </c>
      <c r="S1074" s="142">
        <f>Q1074</f>
        <v>125600</v>
      </c>
      <c r="T1074" s="143" t="str">
        <f>T1072</f>
        <v>いちけん</v>
      </c>
      <c r="U1074" s="121"/>
    </row>
    <row r="1075" spans="2:21" ht="21.95" customHeight="1">
      <c r="B1075" s="128"/>
      <c r="C1075" s="10"/>
      <c r="D1075" s="10"/>
      <c r="E1075" s="129"/>
      <c r="F1075" s="10" t="s">
        <v>365</v>
      </c>
      <c r="G1075" s="10"/>
      <c r="H1075" s="10"/>
      <c r="I1075" s="10"/>
      <c r="J1075" s="10"/>
      <c r="K1075" s="129"/>
      <c r="L1075" s="130"/>
      <c r="M1075" s="144"/>
      <c r="N1075" s="129"/>
      <c r="O1075" s="131"/>
      <c r="P1075" s="129"/>
      <c r="Q1075" s="193"/>
      <c r="R1075" s="129"/>
      <c r="S1075" s="132"/>
      <c r="T1075" s="133"/>
      <c r="U1075" s="121"/>
    </row>
    <row r="1076" spans="2:21" ht="21.95" customHeight="1">
      <c r="B1076" s="134"/>
      <c r="C1076" s="135" t="s">
        <v>352</v>
      </c>
      <c r="D1076" s="136"/>
      <c r="E1076" s="137"/>
      <c r="F1076" s="135" t="s">
        <v>366</v>
      </c>
      <c r="G1076" s="136"/>
      <c r="H1076" s="136"/>
      <c r="I1076" s="136"/>
      <c r="J1076" s="136"/>
      <c r="K1076" s="138">
        <v>1</v>
      </c>
      <c r="L1076" s="138" t="s">
        <v>124</v>
      </c>
      <c r="M1076" s="139">
        <v>223750</v>
      </c>
      <c r="N1076" s="140">
        <f>SUM(K1076*M1076)</f>
        <v>223750</v>
      </c>
      <c r="O1076" s="139">
        <v>380800</v>
      </c>
      <c r="P1076" s="140">
        <f>SUM(K1076*O1076)</f>
        <v>380800</v>
      </c>
      <c r="Q1076" s="192">
        <f>ROUNDDOWN(M1076*0.8,-2)</f>
        <v>179000</v>
      </c>
      <c r="R1076" s="177">
        <f>SUM(K1076*Q1076)</f>
        <v>179000</v>
      </c>
      <c r="S1076" s="142">
        <f>Q1076</f>
        <v>179000</v>
      </c>
      <c r="T1076" s="143" t="str">
        <f>T1074</f>
        <v>いちけん</v>
      </c>
      <c r="U1076" s="121"/>
    </row>
    <row r="1077" spans="2:21" ht="21.95" customHeight="1">
      <c r="B1077" s="128"/>
      <c r="C1077" s="10"/>
      <c r="D1077" s="10"/>
      <c r="E1077" s="129"/>
      <c r="F1077" s="10" t="s">
        <v>367</v>
      </c>
      <c r="G1077" s="10"/>
      <c r="H1077" s="10"/>
      <c r="I1077" s="10"/>
      <c r="J1077" s="10"/>
      <c r="K1077" s="129"/>
      <c r="L1077" s="130"/>
      <c r="M1077" s="144"/>
      <c r="N1077" s="129"/>
      <c r="O1077" s="131"/>
      <c r="P1077" s="129"/>
      <c r="Q1077" s="193"/>
      <c r="R1077" s="129"/>
      <c r="S1077" s="132"/>
      <c r="T1077" s="133"/>
      <c r="U1077" s="121"/>
    </row>
    <row r="1078" spans="2:21" ht="21.95" customHeight="1">
      <c r="B1078" s="134"/>
      <c r="C1078" s="135" t="s">
        <v>353</v>
      </c>
      <c r="D1078" s="136"/>
      <c r="E1078" s="137"/>
      <c r="F1078" s="135" t="s">
        <v>368</v>
      </c>
      <c r="G1078" s="136"/>
      <c r="H1078" s="136"/>
      <c r="I1078" s="136"/>
      <c r="J1078" s="136"/>
      <c r="K1078" s="138">
        <v>5</v>
      </c>
      <c r="L1078" s="138" t="s">
        <v>124</v>
      </c>
      <c r="M1078" s="139">
        <v>157000</v>
      </c>
      <c r="N1078" s="140">
        <f>SUM(K1078*M1078)</f>
        <v>785000</v>
      </c>
      <c r="O1078" s="139">
        <v>259200</v>
      </c>
      <c r="P1078" s="140">
        <f>SUM(K1078*O1078)</f>
        <v>1296000</v>
      </c>
      <c r="Q1078" s="192">
        <f>ROUNDDOWN(M1078*0.8,-2)</f>
        <v>125600</v>
      </c>
      <c r="R1078" s="177">
        <f>SUM(K1078*Q1078)</f>
        <v>628000</v>
      </c>
      <c r="S1078" s="142">
        <f>Q1078</f>
        <v>125600</v>
      </c>
      <c r="T1078" s="143" t="str">
        <f>T1076</f>
        <v>いちけん</v>
      </c>
      <c r="U1078" s="121"/>
    </row>
    <row r="1079" spans="2:21" ht="21.95" customHeight="1">
      <c r="B1079" s="128"/>
      <c r="C1079" s="10"/>
      <c r="D1079" s="10"/>
      <c r="E1079" s="129"/>
      <c r="F1079" s="10" t="s">
        <v>369</v>
      </c>
      <c r="G1079" s="10"/>
      <c r="H1079" s="10"/>
      <c r="I1079" s="10"/>
      <c r="J1079" s="10"/>
      <c r="K1079" s="129"/>
      <c r="L1079" s="130"/>
      <c r="M1079" s="144"/>
      <c r="N1079" s="129"/>
      <c r="O1079" s="131"/>
      <c r="P1079" s="129"/>
      <c r="Q1079" s="193"/>
      <c r="R1079" s="129"/>
      <c r="S1079" s="132"/>
      <c r="T1079" s="133"/>
      <c r="U1079" s="121"/>
    </row>
    <row r="1080" spans="2:21" ht="21.95" customHeight="1">
      <c r="B1080" s="134"/>
      <c r="C1080" s="135" t="s">
        <v>354</v>
      </c>
      <c r="D1080" s="136"/>
      <c r="E1080" s="137"/>
      <c r="F1080" s="135" t="s">
        <v>370</v>
      </c>
      <c r="G1080" s="136"/>
      <c r="H1080" s="136"/>
      <c r="I1080" s="136"/>
      <c r="J1080" s="136"/>
      <c r="K1080" s="138">
        <v>2</v>
      </c>
      <c r="L1080" s="138" t="s">
        <v>124</v>
      </c>
      <c r="M1080" s="139">
        <v>328750</v>
      </c>
      <c r="N1080" s="140">
        <f>SUM(K1080*M1080)</f>
        <v>657500</v>
      </c>
      <c r="O1080" s="139">
        <v>374400</v>
      </c>
      <c r="P1080" s="140">
        <f>SUM(K1080*O1080)</f>
        <v>748800</v>
      </c>
      <c r="Q1080" s="192">
        <f>ROUNDDOWN(M1080*0.8,-2)</f>
        <v>263000</v>
      </c>
      <c r="R1080" s="177">
        <f>SUM(K1080*Q1080)</f>
        <v>526000</v>
      </c>
      <c r="S1080" s="142">
        <f>Q1080</f>
        <v>263000</v>
      </c>
      <c r="T1080" s="143" t="str">
        <f>T1078</f>
        <v>いちけん</v>
      </c>
      <c r="U1080" s="121"/>
    </row>
    <row r="1081" spans="2:21" ht="21.95" customHeight="1">
      <c r="B1081" s="128"/>
      <c r="C1081" s="10"/>
      <c r="D1081" s="10"/>
      <c r="E1081" s="129"/>
      <c r="F1081" s="10" t="s">
        <v>371</v>
      </c>
      <c r="G1081" s="10"/>
      <c r="H1081" s="10"/>
      <c r="I1081" s="10"/>
      <c r="J1081" s="10"/>
      <c r="K1081" s="129"/>
      <c r="L1081" s="130"/>
      <c r="M1081" s="144"/>
      <c r="N1081" s="129"/>
      <c r="O1081" s="131"/>
      <c r="P1081" s="129"/>
      <c r="Q1081" s="193"/>
      <c r="R1081" s="129"/>
      <c r="S1081" s="132"/>
      <c r="T1081" s="133"/>
      <c r="U1081" s="121"/>
    </row>
    <row r="1082" spans="2:21" ht="21.95" customHeight="1">
      <c r="B1082" s="134"/>
      <c r="C1082" s="135" t="s">
        <v>355</v>
      </c>
      <c r="D1082" s="136"/>
      <c r="E1082" s="137"/>
      <c r="F1082" s="135" t="s">
        <v>372</v>
      </c>
      <c r="G1082" s="136"/>
      <c r="H1082" s="136"/>
      <c r="I1082" s="136"/>
      <c r="J1082" s="136"/>
      <c r="K1082" s="138">
        <v>25</v>
      </c>
      <c r="L1082" s="138" t="s">
        <v>124</v>
      </c>
      <c r="M1082" s="139">
        <v>138150</v>
      </c>
      <c r="N1082" s="140">
        <f>SUM(K1082*M1082)</f>
        <v>3453750</v>
      </c>
      <c r="O1082" s="139">
        <v>120000</v>
      </c>
      <c r="P1082" s="140">
        <f>SUM(K1082*O1082)</f>
        <v>3000000</v>
      </c>
      <c r="Q1082" s="192">
        <f>ROUNDDOWN(M1082*0.8,-2)</f>
        <v>110500</v>
      </c>
      <c r="R1082" s="177">
        <f>SUM(K1082*Q1082)</f>
        <v>2762500</v>
      </c>
      <c r="S1082" s="142">
        <f>Q1082</f>
        <v>110500</v>
      </c>
      <c r="T1082" s="143" t="str">
        <f>T1080</f>
        <v>いちけん</v>
      </c>
      <c r="U1082" s="121"/>
    </row>
    <row r="1083" spans="2:21" ht="21.95" customHeight="1">
      <c r="B1083" s="128"/>
      <c r="C1083" s="10"/>
      <c r="D1083" s="10"/>
      <c r="E1083" s="129"/>
      <c r="F1083" s="10" t="s">
        <v>373</v>
      </c>
      <c r="G1083" s="10"/>
      <c r="H1083" s="10"/>
      <c r="I1083" s="10"/>
      <c r="J1083" s="10"/>
      <c r="K1083" s="129"/>
      <c r="L1083" s="130"/>
      <c r="M1083" s="144"/>
      <c r="N1083" s="129"/>
      <c r="O1083" s="131"/>
      <c r="P1083" s="129"/>
      <c r="Q1083" s="193"/>
      <c r="R1083" s="129"/>
      <c r="S1083" s="132"/>
      <c r="T1083" s="133"/>
      <c r="U1083" s="121"/>
    </row>
    <row r="1084" spans="2:21" ht="21.95" customHeight="1">
      <c r="B1084" s="134"/>
      <c r="C1084" s="135" t="s">
        <v>356</v>
      </c>
      <c r="D1084" s="136"/>
      <c r="E1084" s="137"/>
      <c r="F1084" s="135" t="s">
        <v>374</v>
      </c>
      <c r="G1084" s="136"/>
      <c r="H1084" s="136"/>
      <c r="I1084" s="136"/>
      <c r="J1084" s="136"/>
      <c r="K1084" s="138">
        <v>5</v>
      </c>
      <c r="L1084" s="138" t="s">
        <v>124</v>
      </c>
      <c r="M1084" s="139">
        <v>143750</v>
      </c>
      <c r="N1084" s="140">
        <f>SUM(K1084*M1084)</f>
        <v>718750</v>
      </c>
      <c r="O1084" s="139">
        <v>118400</v>
      </c>
      <c r="P1084" s="140">
        <f>SUM(K1084*O1084)</f>
        <v>592000</v>
      </c>
      <c r="Q1084" s="192">
        <f>ROUNDDOWN(M1084*0.8,-2)</f>
        <v>115000</v>
      </c>
      <c r="R1084" s="177">
        <f>SUM(K1084*Q1084)</f>
        <v>575000</v>
      </c>
      <c r="S1084" s="142">
        <f>Q1084</f>
        <v>115000</v>
      </c>
      <c r="T1084" s="143" t="str">
        <f>T1082</f>
        <v>いちけん</v>
      </c>
      <c r="U1084" s="121"/>
    </row>
    <row r="1085" spans="2:21" ht="21.95" customHeight="1">
      <c r="B1085" s="128"/>
      <c r="C1085" s="10"/>
      <c r="D1085" s="10"/>
      <c r="E1085" s="129"/>
      <c r="F1085" s="10" t="s">
        <v>375</v>
      </c>
      <c r="G1085" s="10"/>
      <c r="H1085" s="10"/>
      <c r="I1085" s="10"/>
      <c r="J1085" s="10"/>
      <c r="K1085" s="129"/>
      <c r="L1085" s="130"/>
      <c r="M1085" s="144"/>
      <c r="N1085" s="129"/>
      <c r="O1085" s="131"/>
      <c r="P1085" s="129"/>
      <c r="Q1085" s="193"/>
      <c r="R1085" s="129"/>
      <c r="S1085" s="132"/>
      <c r="T1085" s="133"/>
      <c r="U1085" s="121"/>
    </row>
    <row r="1086" spans="2:21" ht="21.75" customHeight="1">
      <c r="B1086" s="134"/>
      <c r="C1086" s="135" t="s">
        <v>357</v>
      </c>
      <c r="D1086" s="136"/>
      <c r="E1086" s="137"/>
      <c r="F1086" s="135" t="s">
        <v>376</v>
      </c>
      <c r="G1086" s="136"/>
      <c r="H1086" s="136"/>
      <c r="I1086" s="136"/>
      <c r="J1086" s="136"/>
      <c r="K1086" s="138">
        <v>4</v>
      </c>
      <c r="L1086" s="138" t="s">
        <v>124</v>
      </c>
      <c r="M1086" s="139">
        <v>63500</v>
      </c>
      <c r="N1086" s="140">
        <f>SUM(K1086*M1086)</f>
        <v>254000</v>
      </c>
      <c r="O1086" s="139">
        <v>83200</v>
      </c>
      <c r="P1086" s="140">
        <f>SUM(K1086*O1086)</f>
        <v>332800</v>
      </c>
      <c r="Q1086" s="192">
        <f>ROUNDDOWN(M1086*0.8,-2)</f>
        <v>50800</v>
      </c>
      <c r="R1086" s="177">
        <f>SUM(K1086*Q1086)</f>
        <v>203200</v>
      </c>
      <c r="S1086" s="142">
        <f>Q1086</f>
        <v>50800</v>
      </c>
      <c r="T1086" s="143" t="str">
        <f>T1084</f>
        <v>いちけん</v>
      </c>
      <c r="U1086" s="121"/>
    </row>
    <row r="1087" spans="2:21" ht="23.25" customHeight="1">
      <c r="B1087" s="128"/>
      <c r="C1087" s="10"/>
      <c r="D1087" s="10"/>
      <c r="E1087" s="129"/>
      <c r="F1087" s="10" t="s">
        <v>369</v>
      </c>
      <c r="G1087" s="10"/>
      <c r="H1087" s="10"/>
      <c r="I1087" s="10"/>
      <c r="J1087" s="10"/>
      <c r="K1087" s="129"/>
      <c r="L1087" s="130"/>
      <c r="M1087" s="144"/>
      <c r="N1087" s="129"/>
      <c r="O1087" s="131"/>
      <c r="P1087" s="129"/>
      <c r="Q1087" s="193"/>
      <c r="R1087" s="129"/>
      <c r="S1087" s="132"/>
      <c r="T1087" s="133"/>
      <c r="U1087" s="121"/>
    </row>
    <row r="1088" spans="2:21" ht="21.95" customHeight="1">
      <c r="B1088" s="134"/>
      <c r="C1088" s="135" t="s">
        <v>358</v>
      </c>
      <c r="D1088" s="136"/>
      <c r="E1088" s="137"/>
      <c r="F1088" s="135" t="s">
        <v>377</v>
      </c>
      <c r="G1088" s="136"/>
      <c r="H1088" s="136"/>
      <c r="I1088" s="136"/>
      <c r="J1088" s="136"/>
      <c r="K1088" s="138">
        <v>1</v>
      </c>
      <c r="L1088" s="138" t="s">
        <v>124</v>
      </c>
      <c r="M1088" s="139">
        <v>49500</v>
      </c>
      <c r="N1088" s="140">
        <f>SUM(K1088*M1088)</f>
        <v>49500</v>
      </c>
      <c r="O1088" s="139">
        <v>60000</v>
      </c>
      <c r="P1088" s="140">
        <f>SUM(K1088*O1088)</f>
        <v>60000</v>
      </c>
      <c r="Q1088" s="192">
        <f>ROUNDDOWN(M1088*0.8,-2)</f>
        <v>39600</v>
      </c>
      <c r="R1088" s="177">
        <f>SUM(K1088*Q1088)</f>
        <v>39600</v>
      </c>
      <c r="S1088" s="142">
        <f>Q1088</f>
        <v>39600</v>
      </c>
      <c r="T1088" s="143" t="str">
        <f>T1086</f>
        <v>いちけん</v>
      </c>
      <c r="U1088" s="121"/>
    </row>
    <row r="1089" spans="1:21" ht="21.95" customHeight="1">
      <c r="B1089" s="128"/>
      <c r="C1089" s="10"/>
      <c r="D1089" s="10"/>
      <c r="E1089" s="129"/>
      <c r="F1089" s="10" t="s">
        <v>369</v>
      </c>
      <c r="G1089" s="10"/>
      <c r="H1089" s="10"/>
      <c r="I1089" s="10"/>
      <c r="J1089" s="10"/>
      <c r="K1089" s="129"/>
      <c r="L1089" s="130"/>
      <c r="M1089" s="145"/>
      <c r="N1089" s="129"/>
      <c r="O1089" s="131"/>
      <c r="P1089" s="129"/>
      <c r="Q1089" s="193"/>
      <c r="R1089" s="129"/>
      <c r="S1089" s="132"/>
      <c r="T1089" s="133"/>
      <c r="U1089" s="121"/>
    </row>
    <row r="1090" spans="1:21" ht="21.95" customHeight="1">
      <c r="B1090" s="134"/>
      <c r="C1090" s="135" t="s">
        <v>359</v>
      </c>
      <c r="D1090" s="136"/>
      <c r="E1090" s="137"/>
      <c r="F1090" s="135" t="s">
        <v>378</v>
      </c>
      <c r="G1090" s="136"/>
      <c r="H1090" s="136"/>
      <c r="I1090" s="136"/>
      <c r="J1090" s="136"/>
      <c r="K1090" s="138">
        <v>1</v>
      </c>
      <c r="L1090" s="138" t="s">
        <v>124</v>
      </c>
      <c r="M1090" s="139">
        <v>247500</v>
      </c>
      <c r="N1090" s="140">
        <f>SUM(K1090*M1090)</f>
        <v>247500</v>
      </c>
      <c r="O1090" s="139">
        <v>400000</v>
      </c>
      <c r="P1090" s="140">
        <f>SUM(K1090*O1090)</f>
        <v>400000</v>
      </c>
      <c r="Q1090" s="192">
        <f>ROUNDDOWN(M1090*0.8,-2)</f>
        <v>198000</v>
      </c>
      <c r="R1090" s="177">
        <f>SUM(K1090*Q1090)</f>
        <v>198000</v>
      </c>
      <c r="S1090" s="142">
        <f>Q1090</f>
        <v>198000</v>
      </c>
      <c r="T1090" s="143" t="str">
        <f>T1088</f>
        <v>いちけん</v>
      </c>
      <c r="U1090" s="121"/>
    </row>
    <row r="1091" spans="1:21" ht="21.95" customHeight="1">
      <c r="B1091" s="128"/>
      <c r="C1091" s="10"/>
      <c r="D1091" s="10"/>
      <c r="E1091" s="129"/>
      <c r="F1091" s="10" t="s">
        <v>373</v>
      </c>
      <c r="G1091" s="10"/>
      <c r="H1091" s="10"/>
      <c r="I1091" s="10"/>
      <c r="J1091" s="10"/>
      <c r="K1091" s="129"/>
      <c r="L1091" s="130"/>
      <c r="M1091" s="144"/>
      <c r="N1091" s="129"/>
      <c r="O1091" s="131"/>
      <c r="P1091" s="129"/>
      <c r="Q1091" s="193"/>
      <c r="R1091" s="129"/>
      <c r="S1091" s="132"/>
      <c r="T1091" s="133"/>
      <c r="U1091" s="121"/>
    </row>
    <row r="1092" spans="1:21" ht="21.95" customHeight="1">
      <c r="B1092" s="134"/>
      <c r="C1092" s="135" t="s">
        <v>360</v>
      </c>
      <c r="D1092" s="136"/>
      <c r="E1092" s="137"/>
      <c r="F1092" s="135" t="s">
        <v>372</v>
      </c>
      <c r="G1092" s="136"/>
      <c r="H1092" s="136"/>
      <c r="I1092" s="136"/>
      <c r="J1092" s="136"/>
      <c r="K1092" s="138">
        <v>3</v>
      </c>
      <c r="L1092" s="138" t="s">
        <v>124</v>
      </c>
      <c r="M1092" s="139">
        <v>105000</v>
      </c>
      <c r="N1092" s="140">
        <f>SUM(K1092*M1092)</f>
        <v>315000</v>
      </c>
      <c r="O1092" s="139">
        <v>153600</v>
      </c>
      <c r="P1092" s="140">
        <f>SUM(K1092*O1092)</f>
        <v>460800</v>
      </c>
      <c r="Q1092" s="192">
        <f>ROUNDDOWN(M1092*0.8,-2)</f>
        <v>84000</v>
      </c>
      <c r="R1092" s="177">
        <f>SUM(K1092*Q1092)</f>
        <v>252000</v>
      </c>
      <c r="S1092" s="142">
        <f>Q1092</f>
        <v>84000</v>
      </c>
      <c r="T1092" s="143" t="str">
        <f>T1090</f>
        <v>いちけん</v>
      </c>
      <c r="U1092" s="121"/>
    </row>
    <row r="1093" spans="1:21" ht="21.95" customHeight="1">
      <c r="B1093" s="128"/>
      <c r="C1093" s="10"/>
      <c r="D1093" s="10"/>
      <c r="E1093" s="129"/>
      <c r="F1093" s="10" t="s">
        <v>373</v>
      </c>
      <c r="G1093" s="10"/>
      <c r="H1093" s="10"/>
      <c r="I1093" s="10"/>
      <c r="J1093" s="10"/>
      <c r="K1093" s="129"/>
      <c r="L1093" s="130"/>
      <c r="M1093" s="145"/>
      <c r="N1093" s="129"/>
      <c r="O1093" s="131"/>
      <c r="P1093" s="129"/>
      <c r="Q1093" s="193"/>
      <c r="R1093" s="129"/>
      <c r="S1093" s="132"/>
      <c r="T1093" s="133"/>
      <c r="U1093" s="121"/>
    </row>
    <row r="1094" spans="1:21" ht="21.95" customHeight="1">
      <c r="B1094" s="134"/>
      <c r="C1094" s="135" t="s">
        <v>361</v>
      </c>
      <c r="D1094" s="136"/>
      <c r="E1094" s="137"/>
      <c r="F1094" s="135" t="s">
        <v>372</v>
      </c>
      <c r="G1094" s="136"/>
      <c r="H1094" s="136"/>
      <c r="I1094" s="136"/>
      <c r="J1094" s="136"/>
      <c r="K1094" s="138">
        <v>6</v>
      </c>
      <c r="L1094" s="138" t="s">
        <v>124</v>
      </c>
      <c r="M1094" s="149">
        <v>105000</v>
      </c>
      <c r="N1094" s="140">
        <f>SUM(K1094*M1094)</f>
        <v>630000</v>
      </c>
      <c r="O1094" s="139">
        <v>153600</v>
      </c>
      <c r="P1094" s="140">
        <f>SUM(K1094*O1094)</f>
        <v>921600</v>
      </c>
      <c r="Q1094" s="192">
        <f>ROUNDDOWN(M1094*0.8,-2)</f>
        <v>84000</v>
      </c>
      <c r="R1094" s="177">
        <f>SUM(K1094*Q1094)</f>
        <v>504000</v>
      </c>
      <c r="S1094" s="142">
        <f>Q1094</f>
        <v>84000</v>
      </c>
      <c r="T1094" s="143" t="str">
        <f>T1092</f>
        <v>いちけん</v>
      </c>
      <c r="U1094" s="121"/>
    </row>
    <row r="1095" spans="1:21" ht="21.95" customHeight="1">
      <c r="B1095" s="128"/>
      <c r="C1095" s="10"/>
      <c r="D1095" s="10"/>
      <c r="E1095" s="129"/>
      <c r="F1095" s="10" t="s">
        <v>369</v>
      </c>
      <c r="G1095" s="10"/>
      <c r="H1095" s="10"/>
      <c r="I1095" s="10"/>
      <c r="J1095" s="10"/>
      <c r="K1095" s="129"/>
      <c r="L1095" s="130"/>
      <c r="M1095" s="145"/>
      <c r="N1095" s="129"/>
      <c r="O1095" s="131"/>
      <c r="P1095" s="129"/>
      <c r="Q1095" s="193"/>
      <c r="R1095" s="129"/>
      <c r="S1095" s="132"/>
      <c r="T1095" s="133"/>
      <c r="U1095" s="121"/>
    </row>
    <row r="1096" spans="1:21" ht="21.95" customHeight="1">
      <c r="B1096" s="134"/>
      <c r="C1096" s="135" t="s">
        <v>379</v>
      </c>
      <c r="D1096" s="136"/>
      <c r="E1096" s="137"/>
      <c r="F1096" s="135" t="s">
        <v>381</v>
      </c>
      <c r="G1096" s="136"/>
      <c r="H1096" s="136"/>
      <c r="I1096" s="136"/>
      <c r="J1096" s="136"/>
      <c r="K1096" s="138">
        <v>2</v>
      </c>
      <c r="L1096" s="138" t="s">
        <v>124</v>
      </c>
      <c r="M1096" s="149">
        <v>468750</v>
      </c>
      <c r="N1096" s="140">
        <f>SUM(K1096*M1096)</f>
        <v>937500</v>
      </c>
      <c r="O1096" s="139">
        <v>593600</v>
      </c>
      <c r="P1096" s="140">
        <f>SUM(K1096*O1096)</f>
        <v>1187200</v>
      </c>
      <c r="Q1096" s="192">
        <f>ROUNDDOWN(M1096*0.8,-2)</f>
        <v>375000</v>
      </c>
      <c r="R1096" s="177">
        <f>SUM(K1096*Q1096)</f>
        <v>750000</v>
      </c>
      <c r="S1096" s="142">
        <f>Q1096</f>
        <v>375000</v>
      </c>
      <c r="T1096" s="143" t="str">
        <f>T1094</f>
        <v>いちけん</v>
      </c>
      <c r="U1096" s="121"/>
    </row>
    <row r="1097" spans="1:21" ht="21.95" customHeight="1">
      <c r="B1097" s="128"/>
      <c r="C1097" s="10"/>
      <c r="D1097" s="10"/>
      <c r="E1097" s="129"/>
      <c r="F1097" s="10" t="s">
        <v>369</v>
      </c>
      <c r="G1097" s="10"/>
      <c r="H1097" s="10"/>
      <c r="I1097" s="10"/>
      <c r="J1097" s="10"/>
      <c r="K1097" s="129"/>
      <c r="L1097" s="130"/>
      <c r="M1097" s="145"/>
      <c r="N1097" s="129"/>
      <c r="O1097" s="131"/>
      <c r="P1097" s="129"/>
      <c r="Q1097" s="193"/>
      <c r="R1097" s="129"/>
      <c r="S1097" s="132"/>
      <c r="T1097" s="133"/>
      <c r="U1097" s="121"/>
    </row>
    <row r="1098" spans="1:21" ht="21.95" customHeight="1" thickBot="1">
      <c r="B1098" s="151"/>
      <c r="C1098" s="152" t="s">
        <v>380</v>
      </c>
      <c r="D1098" s="152"/>
      <c r="E1098" s="153"/>
      <c r="F1098" s="152" t="s">
        <v>382</v>
      </c>
      <c r="G1098" s="152"/>
      <c r="H1098" s="152"/>
      <c r="I1098" s="152"/>
      <c r="J1098" s="152"/>
      <c r="K1098" s="154">
        <v>1</v>
      </c>
      <c r="L1098" s="154" t="s">
        <v>124</v>
      </c>
      <c r="M1098" s="155">
        <v>313750</v>
      </c>
      <c r="N1098" s="159">
        <f>SUM(K1098*M1098)</f>
        <v>313750</v>
      </c>
      <c r="O1098" s="171">
        <v>536000</v>
      </c>
      <c r="P1098" s="159">
        <f>SUM(K1098*O1098)</f>
        <v>536000</v>
      </c>
      <c r="Q1098" s="194">
        <f>ROUNDDOWN(M1098*0.8,-2)</f>
        <v>251000</v>
      </c>
      <c r="R1098" s="173">
        <f>SUM(K1098*Q1098)</f>
        <v>251000</v>
      </c>
      <c r="S1098" s="156">
        <f>Q1098</f>
        <v>251000</v>
      </c>
      <c r="T1098" s="174" t="str">
        <f>T1096</f>
        <v>いちけん</v>
      </c>
      <c r="U1098" s="121"/>
    </row>
    <row r="1099" spans="1:21" ht="19.899999999999999" customHeight="1">
      <c r="B1099" s="128"/>
      <c r="C1099" s="10"/>
      <c r="D1099" s="10"/>
      <c r="E1099" s="129"/>
      <c r="F1099" s="10"/>
      <c r="G1099" s="10"/>
      <c r="H1099" s="10"/>
      <c r="I1099" s="10"/>
      <c r="J1099" s="10"/>
      <c r="K1099" s="129"/>
      <c r="L1099" s="130"/>
      <c r="M1099" s="145"/>
      <c r="N1099" s="145"/>
      <c r="O1099" s="145"/>
      <c r="P1099" s="145"/>
      <c r="Q1099" s="145"/>
      <c r="R1099" s="145"/>
      <c r="S1099" s="146"/>
      <c r="T1099" s="148"/>
      <c r="U1099" s="121"/>
    </row>
    <row r="1100" spans="1:21" ht="19.899999999999999" customHeight="1">
      <c r="B1100" s="478" t="s">
        <v>3</v>
      </c>
      <c r="C1100" s="479"/>
      <c r="D1100" s="480"/>
      <c r="E1100" s="129"/>
      <c r="F1100" s="10"/>
      <c r="G1100" s="10"/>
      <c r="H1100" s="10"/>
      <c r="I1100" s="10"/>
      <c r="J1100" s="10"/>
      <c r="K1100" s="129"/>
      <c r="L1100" s="130"/>
      <c r="M1100" s="145"/>
      <c r="N1100" s="145">
        <f>SUM(N1065:N1098)</f>
        <v>11870000</v>
      </c>
      <c r="O1100" s="145"/>
      <c r="P1100" s="145">
        <f>SUM(P1065:P1098)</f>
        <v>13562400</v>
      </c>
      <c r="Q1100" s="145"/>
      <c r="R1100" s="145">
        <f>SUM(R1065:R1098)</f>
        <v>9495500</v>
      </c>
      <c r="S1100" s="145"/>
      <c r="T1100" s="158"/>
      <c r="U1100" s="121"/>
    </row>
    <row r="1101" spans="1:21" ht="19.899999999999999" customHeight="1" thickBot="1">
      <c r="B1101" s="151"/>
      <c r="C1101" s="152"/>
      <c r="D1101" s="152"/>
      <c r="E1101" s="153"/>
      <c r="F1101" s="152"/>
      <c r="G1101" s="152"/>
      <c r="H1101" s="152"/>
      <c r="I1101" s="152"/>
      <c r="J1101" s="152"/>
      <c r="K1101" s="153"/>
      <c r="L1101" s="154"/>
      <c r="M1101" s="155"/>
      <c r="N1101" s="155"/>
      <c r="O1101" s="155"/>
      <c r="P1101" s="155"/>
      <c r="Q1101" s="155"/>
      <c r="R1101" s="155"/>
      <c r="S1101" s="159"/>
      <c r="T1101" s="157"/>
      <c r="U1101" s="121"/>
    </row>
    <row r="1103" spans="1:21">
      <c r="B1103" s="28" t="e">
        <f>B1059</f>
        <v>#REF!</v>
      </c>
      <c r="T1103" s="46" t="s">
        <v>215</v>
      </c>
    </row>
    <row r="1104" spans="1:21" ht="42">
      <c r="A1104" s="109"/>
      <c r="M1104" s="110" t="s">
        <v>17</v>
      </c>
    </row>
    <row r="1105" spans="2:21" ht="21.75" thickBot="1">
      <c r="B1105" s="111"/>
      <c r="C1105" s="112"/>
      <c r="D1105" s="112"/>
      <c r="E1105" s="112"/>
      <c r="F1105" s="112"/>
      <c r="G1105" s="112"/>
      <c r="H1105" s="112"/>
      <c r="I1105" s="112"/>
      <c r="J1105" s="112"/>
      <c r="K1105" s="112"/>
      <c r="L1105" s="113"/>
      <c r="M1105" s="112"/>
      <c r="N1105" s="112"/>
      <c r="O1105" s="112"/>
      <c r="P1105" s="112"/>
      <c r="Q1105" s="112"/>
      <c r="R1105" s="112"/>
      <c r="S1105" s="114"/>
      <c r="T1105" s="115"/>
    </row>
    <row r="1106" spans="2:21" ht="19.899999999999999" customHeight="1">
      <c r="B1106" s="116"/>
      <c r="C1106" s="117"/>
      <c r="D1106" s="117"/>
      <c r="E1106" s="118"/>
      <c r="F1106" s="117"/>
      <c r="G1106" s="117"/>
      <c r="H1106" s="117"/>
      <c r="I1106" s="117"/>
      <c r="J1106" s="117"/>
      <c r="K1106" s="118"/>
      <c r="L1106" s="119"/>
      <c r="M1106" s="481" t="s">
        <v>18</v>
      </c>
      <c r="N1106" s="482"/>
      <c r="O1106" s="481" t="s">
        <v>18</v>
      </c>
      <c r="P1106" s="482"/>
      <c r="Q1106" s="481" t="s">
        <v>18</v>
      </c>
      <c r="R1106" s="482"/>
      <c r="S1106" s="119" t="s">
        <v>19</v>
      </c>
      <c r="T1106" s="120"/>
      <c r="U1106" s="121"/>
    </row>
    <row r="1107" spans="2:21" ht="19.899999999999999" customHeight="1">
      <c r="B1107" s="483" t="s">
        <v>20</v>
      </c>
      <c r="C1107" s="484"/>
      <c r="D1107" s="485"/>
      <c r="E1107" s="486" t="s">
        <v>21</v>
      </c>
      <c r="F1107" s="484"/>
      <c r="G1107" s="484"/>
      <c r="H1107" s="484"/>
      <c r="I1107" s="484"/>
      <c r="J1107" s="485"/>
      <c r="K1107" s="122" t="s">
        <v>22</v>
      </c>
      <c r="L1107" s="122" t="s">
        <v>5</v>
      </c>
      <c r="M1107" s="487" t="s">
        <v>502</v>
      </c>
      <c r="N1107" s="488"/>
      <c r="O1107" s="487" t="s">
        <v>506</v>
      </c>
      <c r="P1107" s="488"/>
      <c r="Q1107" s="487" t="s">
        <v>518</v>
      </c>
      <c r="R1107" s="488"/>
      <c r="S1107" s="122" t="s">
        <v>23</v>
      </c>
      <c r="T1107" s="123" t="s">
        <v>24</v>
      </c>
      <c r="U1107" s="121"/>
    </row>
    <row r="1108" spans="2:21" ht="19.899999999999999" customHeight="1" thickBot="1">
      <c r="B1108" s="124"/>
      <c r="C1108" s="114"/>
      <c r="D1108" s="114"/>
      <c r="E1108" s="125"/>
      <c r="F1108" s="114"/>
      <c r="G1108" s="114"/>
      <c r="H1108" s="114"/>
      <c r="I1108" s="114"/>
      <c r="J1108" s="114"/>
      <c r="K1108" s="125"/>
      <c r="L1108" s="126"/>
      <c r="M1108" s="126" t="s">
        <v>25</v>
      </c>
      <c r="N1108" s="126" t="s">
        <v>26</v>
      </c>
      <c r="O1108" s="126" t="s">
        <v>25</v>
      </c>
      <c r="P1108" s="126" t="s">
        <v>26</v>
      </c>
      <c r="Q1108" s="126" t="s">
        <v>25</v>
      </c>
      <c r="R1108" s="126" t="s">
        <v>26</v>
      </c>
      <c r="S1108" s="126"/>
      <c r="T1108" s="127"/>
      <c r="U1108" s="121"/>
    </row>
    <row r="1109" spans="2:21" ht="21.95" customHeight="1">
      <c r="B1109" s="128"/>
      <c r="C1109" s="10"/>
      <c r="D1109" s="10"/>
      <c r="E1109" s="129"/>
      <c r="F1109" s="10" t="s">
        <v>393</v>
      </c>
      <c r="G1109" s="10"/>
      <c r="H1109" s="10"/>
      <c r="I1109" s="10"/>
      <c r="J1109" s="10"/>
      <c r="K1109" s="129"/>
      <c r="L1109" s="130"/>
      <c r="M1109" s="131"/>
      <c r="N1109" s="129"/>
      <c r="O1109" s="131"/>
      <c r="P1109" s="129"/>
      <c r="Q1109" s="189"/>
      <c r="R1109" s="129"/>
      <c r="S1109" s="132"/>
      <c r="T1109" s="133"/>
      <c r="U1109" s="121"/>
    </row>
    <row r="1110" spans="2:21" ht="21.95" customHeight="1">
      <c r="B1110" s="134"/>
      <c r="C1110" s="135" t="s">
        <v>383</v>
      </c>
      <c r="D1110" s="136"/>
      <c r="E1110" s="137"/>
      <c r="F1110" s="135" t="s">
        <v>394</v>
      </c>
      <c r="G1110" s="136"/>
      <c r="H1110" s="136"/>
      <c r="I1110" s="136"/>
      <c r="J1110" s="136"/>
      <c r="K1110" s="138">
        <v>4</v>
      </c>
      <c r="L1110" s="138" t="s">
        <v>124</v>
      </c>
      <c r="M1110" s="139">
        <v>65150</v>
      </c>
      <c r="N1110" s="146">
        <f>SUM(K1110*M1110)</f>
        <v>260600</v>
      </c>
      <c r="O1110" s="131">
        <v>102400</v>
      </c>
      <c r="P1110" s="146">
        <f>SUM(K1110*O1110)</f>
        <v>409600</v>
      </c>
      <c r="Q1110" s="192">
        <f t="shared" ref="Q1110:Q1136" si="11">ROUNDDOWN(M1110*0.8,-2)</f>
        <v>52100</v>
      </c>
      <c r="R1110" s="195">
        <f>SUM(K1110*Q1110)</f>
        <v>208400</v>
      </c>
      <c r="S1110" s="142">
        <f>Q1110</f>
        <v>52100</v>
      </c>
      <c r="T1110" s="143" t="str">
        <f>Q1107</f>
        <v>いちけん</v>
      </c>
      <c r="U1110" s="121"/>
    </row>
    <row r="1111" spans="2:21" ht="21.95" customHeight="1">
      <c r="B1111" s="128"/>
      <c r="C1111" s="10"/>
      <c r="D1111" s="10"/>
      <c r="E1111" s="129"/>
      <c r="F1111" s="10" t="s">
        <v>393</v>
      </c>
      <c r="G1111" s="10"/>
      <c r="H1111" s="10"/>
      <c r="I1111" s="10"/>
      <c r="J1111" s="10"/>
      <c r="K1111" s="129"/>
      <c r="L1111" s="130"/>
      <c r="M1111" s="131"/>
      <c r="N1111" s="169"/>
      <c r="O1111" s="168"/>
      <c r="P1111" s="169"/>
      <c r="Q1111" s="196"/>
      <c r="R1111" s="170"/>
      <c r="S1111" s="132"/>
      <c r="T1111" s="133"/>
      <c r="U1111" s="121"/>
    </row>
    <row r="1112" spans="2:21" ht="21.95" customHeight="1">
      <c r="B1112" s="134"/>
      <c r="C1112" s="135" t="s">
        <v>384</v>
      </c>
      <c r="D1112" s="136"/>
      <c r="E1112" s="137"/>
      <c r="F1112" s="135" t="s">
        <v>394</v>
      </c>
      <c r="G1112" s="136"/>
      <c r="H1112" s="136"/>
      <c r="I1112" s="136"/>
      <c r="J1112" s="136"/>
      <c r="K1112" s="138">
        <v>4</v>
      </c>
      <c r="L1112" s="138" t="s">
        <v>124</v>
      </c>
      <c r="M1112" s="139">
        <v>65150</v>
      </c>
      <c r="N1112" s="140">
        <f>SUM(K1112*M1112)</f>
        <v>260600</v>
      </c>
      <c r="O1112" s="139">
        <v>102400</v>
      </c>
      <c r="P1112" s="140">
        <f>SUM(K1112*O1112)</f>
        <v>409600</v>
      </c>
      <c r="Q1112" s="192">
        <f t="shared" si="11"/>
        <v>52100</v>
      </c>
      <c r="R1112" s="195">
        <f>SUM(K1112*Q1112)</f>
        <v>208400</v>
      </c>
      <c r="S1112" s="142">
        <f>Q1112</f>
        <v>52100</v>
      </c>
      <c r="T1112" s="143" t="str">
        <f>T1110</f>
        <v>いちけん</v>
      </c>
      <c r="U1112" s="121"/>
    </row>
    <row r="1113" spans="2:21" ht="21.95" customHeight="1">
      <c r="B1113" s="128"/>
      <c r="C1113" s="10"/>
      <c r="D1113" s="10"/>
      <c r="E1113" s="129"/>
      <c r="F1113" s="10" t="s">
        <v>369</v>
      </c>
      <c r="G1113" s="10"/>
      <c r="H1113" s="10"/>
      <c r="I1113" s="10"/>
      <c r="J1113" s="10"/>
      <c r="K1113" s="129"/>
      <c r="L1113" s="130"/>
      <c r="M1113" s="144"/>
      <c r="N1113" s="169"/>
      <c r="O1113" s="168"/>
      <c r="P1113" s="169"/>
      <c r="Q1113" s="196"/>
      <c r="R1113" s="170"/>
      <c r="S1113" s="132"/>
      <c r="T1113" s="133"/>
      <c r="U1113" s="121"/>
    </row>
    <row r="1114" spans="2:21" ht="21.95" customHeight="1">
      <c r="B1114" s="134"/>
      <c r="C1114" s="135" t="s">
        <v>385</v>
      </c>
      <c r="D1114" s="136"/>
      <c r="E1114" s="137"/>
      <c r="F1114" s="135" t="s">
        <v>395</v>
      </c>
      <c r="G1114" s="136"/>
      <c r="H1114" s="136"/>
      <c r="I1114" s="136"/>
      <c r="J1114" s="136"/>
      <c r="K1114" s="138">
        <v>2</v>
      </c>
      <c r="L1114" s="138" t="s">
        <v>124</v>
      </c>
      <c r="M1114" s="139">
        <v>310650</v>
      </c>
      <c r="N1114" s="140">
        <f>SUM(K1114*M1114)</f>
        <v>621300</v>
      </c>
      <c r="O1114" s="139">
        <v>318400</v>
      </c>
      <c r="P1114" s="140">
        <f>SUM(K1114*O1114)</f>
        <v>636800</v>
      </c>
      <c r="Q1114" s="192">
        <f t="shared" si="11"/>
        <v>248500</v>
      </c>
      <c r="R1114" s="195">
        <f>SUM(K1114*Q1114)</f>
        <v>497000</v>
      </c>
      <c r="S1114" s="142">
        <f>Q1114</f>
        <v>248500</v>
      </c>
      <c r="T1114" s="143" t="str">
        <f>T1112</f>
        <v>いちけん</v>
      </c>
      <c r="U1114" s="121"/>
    </row>
    <row r="1115" spans="2:21" ht="21.95" customHeight="1">
      <c r="B1115" s="128"/>
      <c r="C1115" s="10"/>
      <c r="D1115" s="10"/>
      <c r="E1115" s="129"/>
      <c r="F1115" s="10" t="s">
        <v>369</v>
      </c>
      <c r="G1115" s="10"/>
      <c r="H1115" s="10"/>
      <c r="I1115" s="10"/>
      <c r="J1115" s="10"/>
      <c r="K1115" s="129"/>
      <c r="L1115" s="130"/>
      <c r="M1115" s="144"/>
      <c r="N1115" s="169"/>
      <c r="O1115" s="168"/>
      <c r="P1115" s="169"/>
      <c r="Q1115" s="196"/>
      <c r="R1115" s="170"/>
      <c r="S1115" s="132"/>
      <c r="T1115" s="133"/>
      <c r="U1115" s="121"/>
    </row>
    <row r="1116" spans="2:21" ht="21.95" customHeight="1">
      <c r="B1116" s="134"/>
      <c r="C1116" s="135" t="s">
        <v>386</v>
      </c>
      <c r="D1116" s="136"/>
      <c r="E1116" s="137"/>
      <c r="F1116" s="135" t="s">
        <v>396</v>
      </c>
      <c r="G1116" s="136"/>
      <c r="H1116" s="136"/>
      <c r="I1116" s="136"/>
      <c r="J1116" s="136"/>
      <c r="K1116" s="138">
        <v>3</v>
      </c>
      <c r="L1116" s="138" t="s">
        <v>124</v>
      </c>
      <c r="M1116" s="139">
        <v>42000</v>
      </c>
      <c r="N1116" s="140">
        <f>SUM(K1116*M1116)</f>
        <v>126000</v>
      </c>
      <c r="O1116" s="139">
        <v>45600</v>
      </c>
      <c r="P1116" s="140">
        <f>SUM(K1116*O1116)</f>
        <v>136800</v>
      </c>
      <c r="Q1116" s="192">
        <f t="shared" si="11"/>
        <v>33600</v>
      </c>
      <c r="R1116" s="195">
        <f>SUM(K1116*Q1116)</f>
        <v>100800</v>
      </c>
      <c r="S1116" s="142">
        <f>Q1116</f>
        <v>33600</v>
      </c>
      <c r="T1116" s="143" t="str">
        <f>T1114</f>
        <v>いちけん</v>
      </c>
      <c r="U1116" s="121"/>
    </row>
    <row r="1117" spans="2:21" ht="21.95" customHeight="1">
      <c r="B1117" s="128"/>
      <c r="C1117" s="10"/>
      <c r="D1117" s="10"/>
      <c r="E1117" s="129"/>
      <c r="F1117" s="10" t="s">
        <v>397</v>
      </c>
      <c r="G1117" s="10"/>
      <c r="H1117" s="10"/>
      <c r="I1117" s="10"/>
      <c r="J1117" s="10"/>
      <c r="K1117" s="129"/>
      <c r="L1117" s="130"/>
      <c r="M1117" s="144"/>
      <c r="N1117" s="169"/>
      <c r="O1117" s="168"/>
      <c r="P1117" s="169"/>
      <c r="Q1117" s="196"/>
      <c r="R1117" s="170"/>
      <c r="S1117" s="132"/>
      <c r="T1117" s="133"/>
      <c r="U1117" s="121"/>
    </row>
    <row r="1118" spans="2:21" ht="21.95" customHeight="1">
      <c r="B1118" s="134"/>
      <c r="C1118" s="135" t="s">
        <v>387</v>
      </c>
      <c r="D1118" s="136"/>
      <c r="E1118" s="137"/>
      <c r="F1118" s="135" t="s">
        <v>398</v>
      </c>
      <c r="G1118" s="136"/>
      <c r="H1118" s="136"/>
      <c r="I1118" s="136"/>
      <c r="J1118" s="136"/>
      <c r="K1118" s="138">
        <v>3</v>
      </c>
      <c r="L1118" s="138" t="s">
        <v>124</v>
      </c>
      <c r="M1118" s="139">
        <v>168750</v>
      </c>
      <c r="N1118" s="140">
        <f>SUM(K1118*M1118)</f>
        <v>506250</v>
      </c>
      <c r="O1118" s="139">
        <v>208000</v>
      </c>
      <c r="P1118" s="140">
        <f>SUM(K1118*O1118)</f>
        <v>624000</v>
      </c>
      <c r="Q1118" s="192">
        <f t="shared" si="11"/>
        <v>135000</v>
      </c>
      <c r="R1118" s="195">
        <f>SUM(K1118*Q1118)</f>
        <v>405000</v>
      </c>
      <c r="S1118" s="142">
        <f>Q1118</f>
        <v>135000</v>
      </c>
      <c r="T1118" s="143" t="str">
        <f>T1116</f>
        <v>いちけん</v>
      </c>
      <c r="U1118" s="121"/>
    </row>
    <row r="1119" spans="2:21" ht="21.95" customHeight="1">
      <c r="B1119" s="128"/>
      <c r="C1119" s="10"/>
      <c r="D1119" s="10"/>
      <c r="E1119" s="129"/>
      <c r="F1119" s="10" t="s">
        <v>373</v>
      </c>
      <c r="G1119" s="10"/>
      <c r="H1119" s="10"/>
      <c r="I1119" s="10"/>
      <c r="J1119" s="10"/>
      <c r="K1119" s="129"/>
      <c r="L1119" s="130"/>
      <c r="M1119" s="144"/>
      <c r="N1119" s="169"/>
      <c r="O1119" s="168"/>
      <c r="P1119" s="169"/>
      <c r="Q1119" s="196"/>
      <c r="R1119" s="170"/>
      <c r="S1119" s="132"/>
      <c r="T1119" s="133"/>
      <c r="U1119" s="121"/>
    </row>
    <row r="1120" spans="2:21" ht="21.95" customHeight="1">
      <c r="B1120" s="134"/>
      <c r="C1120" s="135" t="s">
        <v>388</v>
      </c>
      <c r="D1120" s="136"/>
      <c r="E1120" s="137"/>
      <c r="F1120" s="135" t="s">
        <v>399</v>
      </c>
      <c r="G1120" s="136"/>
      <c r="H1120" s="136"/>
      <c r="I1120" s="136"/>
      <c r="J1120" s="136"/>
      <c r="K1120" s="138">
        <v>5</v>
      </c>
      <c r="L1120" s="138" t="s">
        <v>124</v>
      </c>
      <c r="M1120" s="139">
        <v>105000</v>
      </c>
      <c r="N1120" s="140">
        <f>SUM(K1120*M1120)</f>
        <v>525000</v>
      </c>
      <c r="O1120" s="139">
        <v>152000</v>
      </c>
      <c r="P1120" s="140">
        <f>SUM(K1120*O1120)</f>
        <v>760000</v>
      </c>
      <c r="Q1120" s="192">
        <f t="shared" si="11"/>
        <v>84000</v>
      </c>
      <c r="R1120" s="195">
        <f>SUM(K1120*Q1120)</f>
        <v>420000</v>
      </c>
      <c r="S1120" s="142">
        <f>Q1120</f>
        <v>84000</v>
      </c>
      <c r="T1120" s="143" t="str">
        <f>T1118</f>
        <v>いちけん</v>
      </c>
      <c r="U1120" s="121"/>
    </row>
    <row r="1121" spans="2:21" ht="21.95" customHeight="1">
      <c r="B1121" s="128"/>
      <c r="C1121" s="10"/>
      <c r="D1121" s="10"/>
      <c r="E1121" s="129"/>
      <c r="F1121" s="10" t="s">
        <v>369</v>
      </c>
      <c r="G1121" s="10"/>
      <c r="H1121" s="10"/>
      <c r="I1121" s="10"/>
      <c r="J1121" s="10"/>
      <c r="K1121" s="129"/>
      <c r="L1121" s="130"/>
      <c r="M1121" s="144"/>
      <c r="N1121" s="169"/>
      <c r="O1121" s="168"/>
      <c r="P1121" s="169"/>
      <c r="Q1121" s="196"/>
      <c r="R1121" s="170"/>
      <c r="S1121" s="132"/>
      <c r="T1121" s="133"/>
      <c r="U1121" s="121"/>
    </row>
    <row r="1122" spans="2:21" ht="21.95" customHeight="1">
      <c r="B1122" s="134"/>
      <c r="C1122" s="135" t="s">
        <v>389</v>
      </c>
      <c r="D1122" s="136"/>
      <c r="E1122" s="137"/>
      <c r="F1122" s="135" t="s">
        <v>400</v>
      </c>
      <c r="G1122" s="136"/>
      <c r="H1122" s="136"/>
      <c r="I1122" s="136"/>
      <c r="J1122" s="136"/>
      <c r="K1122" s="138">
        <v>1</v>
      </c>
      <c r="L1122" s="138" t="s">
        <v>124</v>
      </c>
      <c r="M1122" s="139">
        <v>350000</v>
      </c>
      <c r="N1122" s="140">
        <f>SUM(K1122*M1122)</f>
        <v>350000</v>
      </c>
      <c r="O1122" s="139">
        <v>376000</v>
      </c>
      <c r="P1122" s="140">
        <f>SUM(K1122*O1122)</f>
        <v>376000</v>
      </c>
      <c r="Q1122" s="192">
        <f t="shared" si="11"/>
        <v>280000</v>
      </c>
      <c r="R1122" s="195">
        <f>SUM(K1122*Q1122)</f>
        <v>280000</v>
      </c>
      <c r="S1122" s="142">
        <f>Q1122</f>
        <v>280000</v>
      </c>
      <c r="T1122" s="143" t="str">
        <f>T1120</f>
        <v>いちけん</v>
      </c>
      <c r="U1122" s="121"/>
    </row>
    <row r="1123" spans="2:21" ht="21.95" customHeight="1">
      <c r="B1123" s="128"/>
      <c r="C1123" s="10"/>
      <c r="D1123" s="10"/>
      <c r="E1123" s="129"/>
      <c r="F1123" s="10" t="s">
        <v>373</v>
      </c>
      <c r="G1123" s="10"/>
      <c r="H1123" s="10"/>
      <c r="I1123" s="10"/>
      <c r="J1123" s="10"/>
      <c r="K1123" s="129"/>
      <c r="L1123" s="130"/>
      <c r="M1123" s="144"/>
      <c r="N1123" s="169"/>
      <c r="O1123" s="168"/>
      <c r="P1123" s="169"/>
      <c r="Q1123" s="196"/>
      <c r="R1123" s="170"/>
      <c r="S1123" s="132"/>
      <c r="T1123" s="133"/>
      <c r="U1123" s="121"/>
    </row>
    <row r="1124" spans="2:21" ht="21.95" customHeight="1">
      <c r="B1124" s="134"/>
      <c r="C1124" s="135" t="s">
        <v>390</v>
      </c>
      <c r="D1124" s="136"/>
      <c r="E1124" s="137"/>
      <c r="F1124" s="135" t="s">
        <v>372</v>
      </c>
      <c r="G1124" s="136"/>
      <c r="H1124" s="136"/>
      <c r="I1124" s="136"/>
      <c r="J1124" s="136"/>
      <c r="K1124" s="138">
        <v>4</v>
      </c>
      <c r="L1124" s="138" t="s">
        <v>124</v>
      </c>
      <c r="M1124" s="139">
        <v>105000</v>
      </c>
      <c r="N1124" s="140">
        <f>SUM(K1124*M1124)</f>
        <v>420000</v>
      </c>
      <c r="O1124" s="139">
        <v>153600</v>
      </c>
      <c r="P1124" s="140">
        <f>SUM(K1124*O1124)</f>
        <v>614400</v>
      </c>
      <c r="Q1124" s="192">
        <f t="shared" si="11"/>
        <v>84000</v>
      </c>
      <c r="R1124" s="195">
        <f>SUM(K1124*Q1124)</f>
        <v>336000</v>
      </c>
      <c r="S1124" s="142">
        <f>Q1124</f>
        <v>84000</v>
      </c>
      <c r="T1124" s="143" t="str">
        <f>T1122</f>
        <v>いちけん</v>
      </c>
      <c r="U1124" s="121"/>
    </row>
    <row r="1125" spans="2:21" ht="21.95" customHeight="1">
      <c r="B1125" s="128"/>
      <c r="C1125" s="10"/>
      <c r="D1125" s="10"/>
      <c r="E1125" s="129"/>
      <c r="F1125" s="10" t="s">
        <v>401</v>
      </c>
      <c r="G1125" s="10"/>
      <c r="H1125" s="10"/>
      <c r="I1125" s="10"/>
      <c r="J1125" s="10"/>
      <c r="K1125" s="129"/>
      <c r="L1125" s="130"/>
      <c r="M1125" s="144"/>
      <c r="N1125" s="169"/>
      <c r="O1125" s="168"/>
      <c r="P1125" s="169"/>
      <c r="Q1125" s="196"/>
      <c r="R1125" s="170"/>
      <c r="S1125" s="132"/>
      <c r="T1125" s="133"/>
      <c r="U1125" s="121"/>
    </row>
    <row r="1126" spans="2:21" ht="21.95" customHeight="1">
      <c r="B1126" s="134"/>
      <c r="C1126" s="135" t="s">
        <v>391</v>
      </c>
      <c r="D1126" s="136"/>
      <c r="E1126" s="137"/>
      <c r="F1126" s="135" t="s">
        <v>402</v>
      </c>
      <c r="G1126" s="136"/>
      <c r="H1126" s="136"/>
      <c r="I1126" s="136"/>
      <c r="J1126" s="136"/>
      <c r="K1126" s="138">
        <v>5</v>
      </c>
      <c r="L1126" s="138" t="s">
        <v>124</v>
      </c>
      <c r="M1126" s="139">
        <v>107500</v>
      </c>
      <c r="N1126" s="140">
        <f>SUM(K1126*M1126)</f>
        <v>537500</v>
      </c>
      <c r="O1126" s="139">
        <v>114400</v>
      </c>
      <c r="P1126" s="140">
        <f>SUM(K1126*O1126)</f>
        <v>572000</v>
      </c>
      <c r="Q1126" s="192">
        <f t="shared" si="11"/>
        <v>86000</v>
      </c>
      <c r="R1126" s="195">
        <f>SUM(K1126*Q1126)</f>
        <v>430000</v>
      </c>
      <c r="S1126" s="142">
        <f>Q1126</f>
        <v>86000</v>
      </c>
      <c r="T1126" s="143" t="str">
        <f>T1124</f>
        <v>いちけん</v>
      </c>
      <c r="U1126" s="121"/>
    </row>
    <row r="1127" spans="2:21" ht="21.95" customHeight="1">
      <c r="B1127" s="128"/>
      <c r="C1127" s="10"/>
      <c r="D1127" s="10"/>
      <c r="E1127" s="129"/>
      <c r="F1127" s="10" t="s">
        <v>403</v>
      </c>
      <c r="G1127" s="10"/>
      <c r="H1127" s="10"/>
      <c r="I1127" s="10"/>
      <c r="J1127" s="10"/>
      <c r="K1127" s="129"/>
      <c r="L1127" s="130"/>
      <c r="M1127" s="144"/>
      <c r="N1127" s="169"/>
      <c r="O1127" s="168"/>
      <c r="P1127" s="169"/>
      <c r="Q1127" s="196"/>
      <c r="R1127" s="170"/>
      <c r="S1127" s="132"/>
      <c r="T1127" s="133"/>
      <c r="U1127" s="121"/>
    </row>
    <row r="1128" spans="2:21" ht="21.95" customHeight="1">
      <c r="B1128" s="134"/>
      <c r="C1128" s="135" t="s">
        <v>392</v>
      </c>
      <c r="D1128" s="136"/>
      <c r="E1128" s="137"/>
      <c r="F1128" s="135" t="s">
        <v>404</v>
      </c>
      <c r="G1128" s="136"/>
      <c r="H1128" s="136"/>
      <c r="I1128" s="136"/>
      <c r="J1128" s="136"/>
      <c r="K1128" s="138">
        <v>1</v>
      </c>
      <c r="L1128" s="138" t="s">
        <v>124</v>
      </c>
      <c r="M1128" s="139">
        <v>206250</v>
      </c>
      <c r="N1128" s="140">
        <f>SUM(K1128*M1128)</f>
        <v>206250</v>
      </c>
      <c r="O1128" s="139">
        <v>317600</v>
      </c>
      <c r="P1128" s="140">
        <f>SUM(K1128*O1128)</f>
        <v>317600</v>
      </c>
      <c r="Q1128" s="192">
        <f t="shared" si="11"/>
        <v>165000</v>
      </c>
      <c r="R1128" s="195">
        <f>SUM(K1128*Q1128)</f>
        <v>165000</v>
      </c>
      <c r="S1128" s="142">
        <f>Q1128</f>
        <v>165000</v>
      </c>
      <c r="T1128" s="143" t="str">
        <f>T1126</f>
        <v>いちけん</v>
      </c>
      <c r="U1128" s="121"/>
    </row>
    <row r="1129" spans="2:21" ht="21.95" customHeight="1">
      <c r="B1129" s="128"/>
      <c r="C1129" s="10"/>
      <c r="D1129" s="10"/>
      <c r="E1129" s="129"/>
      <c r="F1129" s="10" t="s">
        <v>403</v>
      </c>
      <c r="G1129" s="10"/>
      <c r="H1129" s="10"/>
      <c r="I1129" s="10"/>
      <c r="J1129" s="10"/>
      <c r="K1129" s="129"/>
      <c r="L1129" s="130"/>
      <c r="M1129" s="144"/>
      <c r="N1129" s="169"/>
      <c r="O1129" s="168"/>
      <c r="P1129" s="169"/>
      <c r="Q1129" s="196"/>
      <c r="R1129" s="170"/>
      <c r="S1129" s="132"/>
      <c r="T1129" s="133"/>
      <c r="U1129" s="121"/>
    </row>
    <row r="1130" spans="2:21" ht="21.75" customHeight="1">
      <c r="B1130" s="134"/>
      <c r="C1130" s="135" t="s">
        <v>405</v>
      </c>
      <c r="D1130" s="136"/>
      <c r="E1130" s="137"/>
      <c r="F1130" s="135" t="s">
        <v>409</v>
      </c>
      <c r="G1130" s="136"/>
      <c r="H1130" s="136"/>
      <c r="I1130" s="136"/>
      <c r="J1130" s="136"/>
      <c r="K1130" s="138">
        <v>1</v>
      </c>
      <c r="L1130" s="138" t="s">
        <v>124</v>
      </c>
      <c r="M1130" s="139">
        <v>227500</v>
      </c>
      <c r="N1130" s="140">
        <f>SUM(K1130*M1130)</f>
        <v>227500</v>
      </c>
      <c r="O1130" s="139">
        <v>329600</v>
      </c>
      <c r="P1130" s="140">
        <f>SUM(K1130*O1130)</f>
        <v>329600</v>
      </c>
      <c r="Q1130" s="192">
        <f t="shared" si="11"/>
        <v>182000</v>
      </c>
      <c r="R1130" s="195">
        <f>SUM(K1130*Q1130)</f>
        <v>182000</v>
      </c>
      <c r="S1130" s="142">
        <f>Q1130</f>
        <v>182000</v>
      </c>
      <c r="T1130" s="143" t="str">
        <f>T1128</f>
        <v>いちけん</v>
      </c>
      <c r="U1130" s="121"/>
    </row>
    <row r="1131" spans="2:21" ht="23.25" customHeight="1">
      <c r="B1131" s="128"/>
      <c r="C1131" s="10"/>
      <c r="D1131" s="10"/>
      <c r="E1131" s="129"/>
      <c r="F1131" s="10" t="s">
        <v>410</v>
      </c>
      <c r="G1131" s="10"/>
      <c r="H1131" s="10"/>
      <c r="I1131" s="10"/>
      <c r="J1131" s="10"/>
      <c r="K1131" s="129"/>
      <c r="L1131" s="130"/>
      <c r="M1131" s="144"/>
      <c r="N1131" s="169"/>
      <c r="O1131" s="168"/>
      <c r="P1131" s="169"/>
      <c r="Q1131" s="196"/>
      <c r="R1131" s="170"/>
      <c r="S1131" s="132"/>
      <c r="T1131" s="133"/>
      <c r="U1131" s="121"/>
    </row>
    <row r="1132" spans="2:21" ht="21.95" customHeight="1">
      <c r="B1132" s="134"/>
      <c r="C1132" s="135" t="s">
        <v>406</v>
      </c>
      <c r="D1132" s="136"/>
      <c r="E1132" s="137"/>
      <c r="F1132" s="135" t="s">
        <v>411</v>
      </c>
      <c r="G1132" s="136"/>
      <c r="H1132" s="136"/>
      <c r="I1132" s="136"/>
      <c r="J1132" s="136"/>
      <c r="K1132" s="138">
        <v>1</v>
      </c>
      <c r="L1132" s="138" t="s">
        <v>124</v>
      </c>
      <c r="M1132" s="139">
        <v>318750</v>
      </c>
      <c r="N1132" s="140">
        <f>SUM(K1132*M1132)</f>
        <v>318750</v>
      </c>
      <c r="O1132" s="139">
        <v>406400</v>
      </c>
      <c r="P1132" s="140">
        <f>SUM(K1132*O1132)</f>
        <v>406400</v>
      </c>
      <c r="Q1132" s="192">
        <f t="shared" si="11"/>
        <v>255000</v>
      </c>
      <c r="R1132" s="195">
        <f>SUM(K1132*Q1132)</f>
        <v>255000</v>
      </c>
      <c r="S1132" s="142">
        <f>Q1132</f>
        <v>255000</v>
      </c>
      <c r="T1132" s="143" t="str">
        <f>T1130</f>
        <v>いちけん</v>
      </c>
      <c r="U1132" s="121"/>
    </row>
    <row r="1133" spans="2:21" ht="21.95" customHeight="1">
      <c r="B1133" s="128"/>
      <c r="C1133" s="10"/>
      <c r="D1133" s="10"/>
      <c r="E1133" s="129"/>
      <c r="F1133" s="10" t="s">
        <v>369</v>
      </c>
      <c r="G1133" s="10"/>
      <c r="H1133" s="10"/>
      <c r="I1133" s="10"/>
      <c r="J1133" s="10"/>
      <c r="K1133" s="129"/>
      <c r="L1133" s="130"/>
      <c r="M1133" s="145"/>
      <c r="N1133" s="169"/>
      <c r="O1133" s="168"/>
      <c r="P1133" s="169"/>
      <c r="Q1133" s="196"/>
      <c r="R1133" s="170"/>
      <c r="S1133" s="132"/>
      <c r="T1133" s="133"/>
      <c r="U1133" s="121"/>
    </row>
    <row r="1134" spans="2:21" ht="21.95" customHeight="1">
      <c r="B1134" s="134"/>
      <c r="C1134" s="135" t="s">
        <v>407</v>
      </c>
      <c r="D1134" s="136"/>
      <c r="E1134" s="137"/>
      <c r="F1134" s="135" t="s">
        <v>412</v>
      </c>
      <c r="G1134" s="136"/>
      <c r="H1134" s="136"/>
      <c r="I1134" s="136"/>
      <c r="J1134" s="136"/>
      <c r="K1134" s="138">
        <v>1</v>
      </c>
      <c r="L1134" s="138" t="s">
        <v>124</v>
      </c>
      <c r="M1134" s="139">
        <v>247500</v>
      </c>
      <c r="N1134" s="140">
        <f>SUM(K1134*M1134)</f>
        <v>247500</v>
      </c>
      <c r="O1134" s="139">
        <v>492800</v>
      </c>
      <c r="P1134" s="140">
        <f>SUM(K1134*O1134)</f>
        <v>492800</v>
      </c>
      <c r="Q1134" s="192">
        <f t="shared" si="11"/>
        <v>198000</v>
      </c>
      <c r="R1134" s="195">
        <f>SUM(K1134*Q1134)</f>
        <v>198000</v>
      </c>
      <c r="S1134" s="142">
        <f>Q1134</f>
        <v>198000</v>
      </c>
      <c r="T1134" s="143" t="str">
        <f>T1132</f>
        <v>いちけん</v>
      </c>
      <c r="U1134" s="121"/>
    </row>
    <row r="1135" spans="2:21" ht="21.95" customHeight="1">
      <c r="B1135" s="128"/>
      <c r="C1135" s="10"/>
      <c r="D1135" s="10"/>
      <c r="E1135" s="129"/>
      <c r="F1135" s="10"/>
      <c r="G1135" s="10"/>
      <c r="H1135" s="10"/>
      <c r="I1135" s="10"/>
      <c r="J1135" s="10"/>
      <c r="K1135" s="129"/>
      <c r="L1135" s="130"/>
      <c r="M1135" s="144"/>
      <c r="N1135" s="169"/>
      <c r="O1135" s="168"/>
      <c r="P1135" s="169"/>
      <c r="Q1135" s="196"/>
      <c r="R1135" s="170"/>
      <c r="S1135" s="132"/>
      <c r="T1135" s="133"/>
      <c r="U1135" s="121"/>
    </row>
    <row r="1136" spans="2:21" ht="21.95" customHeight="1">
      <c r="B1136" s="134"/>
      <c r="C1136" s="135" t="s">
        <v>408</v>
      </c>
      <c r="D1136" s="136"/>
      <c r="E1136" s="137"/>
      <c r="F1136" s="135" t="s">
        <v>413</v>
      </c>
      <c r="G1136" s="136"/>
      <c r="H1136" s="136"/>
      <c r="I1136" s="136"/>
      <c r="J1136" s="136"/>
      <c r="K1136" s="138">
        <v>3</v>
      </c>
      <c r="L1136" s="138" t="s">
        <v>124</v>
      </c>
      <c r="M1136" s="139">
        <v>81500</v>
      </c>
      <c r="N1136" s="140">
        <f>SUM(K1136*M1136)</f>
        <v>244500</v>
      </c>
      <c r="O1136" s="139">
        <v>235200</v>
      </c>
      <c r="P1136" s="140">
        <f>SUM(K1136*O1136)</f>
        <v>705600</v>
      </c>
      <c r="Q1136" s="192">
        <f t="shared" si="11"/>
        <v>65200</v>
      </c>
      <c r="R1136" s="195">
        <f>SUM(K1136*Q1136)</f>
        <v>195600</v>
      </c>
      <c r="S1136" s="142">
        <f>Q1136</f>
        <v>65200</v>
      </c>
      <c r="T1136" s="143" t="str">
        <f>T1134</f>
        <v>いちけん</v>
      </c>
      <c r="U1136" s="121"/>
    </row>
    <row r="1137" spans="1:21" ht="21.95" customHeight="1">
      <c r="B1137" s="128"/>
      <c r="C1137" s="10"/>
      <c r="D1137" s="10"/>
      <c r="E1137" s="129"/>
      <c r="F1137" s="10"/>
      <c r="G1137" s="10"/>
      <c r="H1137" s="10"/>
      <c r="I1137" s="10"/>
      <c r="J1137" s="10"/>
      <c r="K1137" s="129"/>
      <c r="L1137" s="130"/>
      <c r="M1137" s="145"/>
      <c r="N1137" s="169"/>
      <c r="O1137" s="168" t="s">
        <v>481</v>
      </c>
      <c r="P1137" s="169"/>
      <c r="Q1137" s="168" t="s">
        <v>481</v>
      </c>
      <c r="R1137" s="170"/>
      <c r="S1137" s="132"/>
      <c r="T1137" s="133"/>
      <c r="U1137" s="121"/>
    </row>
    <row r="1138" spans="1:21" ht="21.95" customHeight="1">
      <c r="B1138" s="134"/>
      <c r="C1138" s="135" t="s">
        <v>35</v>
      </c>
      <c r="D1138" s="136"/>
      <c r="E1138" s="137"/>
      <c r="F1138" s="135"/>
      <c r="G1138" s="136"/>
      <c r="H1138" s="136"/>
      <c r="I1138" s="136"/>
      <c r="J1138" s="136"/>
      <c r="K1138" s="138">
        <v>1</v>
      </c>
      <c r="L1138" s="138" t="s">
        <v>36</v>
      </c>
      <c r="M1138" s="139">
        <v>125000</v>
      </c>
      <c r="N1138" s="140">
        <f>SUM(K1138*M1138)</f>
        <v>125000</v>
      </c>
      <c r="O1138" s="139"/>
      <c r="P1138" s="140">
        <f>SUM(K1138*O1138)</f>
        <v>0</v>
      </c>
      <c r="Q1138" s="139"/>
      <c r="R1138" s="177">
        <f>SUM(K1138*Q1138)</f>
        <v>0</v>
      </c>
      <c r="S1138" s="142"/>
      <c r="T1138" s="143" t="str">
        <f>T1136</f>
        <v>いちけん</v>
      </c>
      <c r="U1138" s="121"/>
    </row>
    <row r="1139" spans="1:21" ht="21.95" customHeight="1">
      <c r="B1139" s="128"/>
      <c r="C1139" s="10"/>
      <c r="D1139" s="10"/>
      <c r="E1139" s="129"/>
      <c r="F1139" s="10"/>
      <c r="G1139" s="10"/>
      <c r="H1139" s="10"/>
      <c r="I1139" s="10"/>
      <c r="J1139" s="10"/>
      <c r="K1139" s="129"/>
      <c r="L1139" s="130"/>
      <c r="M1139" s="144"/>
      <c r="N1139" s="169"/>
      <c r="O1139" s="168" t="s">
        <v>481</v>
      </c>
      <c r="P1139" s="169"/>
      <c r="Q1139" s="168" t="s">
        <v>481</v>
      </c>
      <c r="R1139" s="170"/>
      <c r="S1139" s="132"/>
      <c r="T1139" s="133"/>
      <c r="U1139" s="121"/>
    </row>
    <row r="1140" spans="1:21" ht="21.95" customHeight="1">
      <c r="B1140" s="134"/>
      <c r="C1140" s="135" t="s">
        <v>504</v>
      </c>
      <c r="D1140" s="136"/>
      <c r="E1140" s="137"/>
      <c r="F1140" s="135"/>
      <c r="G1140" s="136"/>
      <c r="H1140" s="136"/>
      <c r="I1140" s="136"/>
      <c r="J1140" s="136"/>
      <c r="K1140" s="138">
        <v>1</v>
      </c>
      <c r="L1140" s="138" t="s">
        <v>36</v>
      </c>
      <c r="M1140" s="139">
        <v>912500</v>
      </c>
      <c r="N1140" s="140">
        <f>SUM(K1140*M1140)</f>
        <v>912500</v>
      </c>
      <c r="O1140" s="139"/>
      <c r="P1140" s="140">
        <f>SUM(K1140*O1140)</f>
        <v>0</v>
      </c>
      <c r="Q1140" s="139"/>
      <c r="R1140" s="177">
        <f>SUM(K1140*Q1140)</f>
        <v>0</v>
      </c>
      <c r="S1140" s="142"/>
      <c r="T1140" s="143" t="str">
        <f>T1138</f>
        <v>いちけん</v>
      </c>
      <c r="U1140" s="121"/>
    </row>
    <row r="1141" spans="1:21" ht="21.95" customHeight="1">
      <c r="B1141" s="128"/>
      <c r="C1141" s="10"/>
      <c r="D1141" s="10"/>
      <c r="E1141" s="129"/>
      <c r="F1141" s="10"/>
      <c r="G1141" s="10"/>
      <c r="H1141" s="10"/>
      <c r="I1141" s="10"/>
      <c r="J1141" s="10"/>
      <c r="K1141" s="129"/>
      <c r="L1141" s="130"/>
      <c r="M1141" s="145"/>
      <c r="N1141" s="145"/>
      <c r="O1141" s="145"/>
      <c r="P1141" s="145"/>
      <c r="Q1141" s="145"/>
      <c r="R1141" s="145"/>
      <c r="S1141" s="147"/>
      <c r="T1141" s="148"/>
      <c r="U1141" s="121"/>
    </row>
    <row r="1142" spans="1:21" ht="21.95" customHeight="1" thickBot="1">
      <c r="B1142" s="151"/>
      <c r="C1142" s="152"/>
      <c r="D1142" s="152"/>
      <c r="E1142" s="153"/>
      <c r="F1142" s="152"/>
      <c r="G1142" s="152"/>
      <c r="H1142" s="152"/>
      <c r="I1142" s="152"/>
      <c r="J1142" s="152"/>
      <c r="K1142" s="154"/>
      <c r="L1142" s="154"/>
      <c r="M1142" s="155"/>
      <c r="N1142" s="155"/>
      <c r="O1142" s="155"/>
      <c r="P1142" s="155"/>
      <c r="Q1142" s="155"/>
      <c r="R1142" s="155"/>
      <c r="S1142" s="156"/>
      <c r="T1142" s="157"/>
      <c r="U1142" s="121"/>
    </row>
    <row r="1143" spans="1:21" ht="19.899999999999999" customHeight="1">
      <c r="B1143" s="128"/>
      <c r="C1143" s="10"/>
      <c r="D1143" s="10"/>
      <c r="E1143" s="129"/>
      <c r="F1143" s="10"/>
      <c r="G1143" s="10"/>
      <c r="H1143" s="10"/>
      <c r="I1143" s="10"/>
      <c r="J1143" s="10"/>
      <c r="K1143" s="129"/>
      <c r="L1143" s="130"/>
      <c r="M1143" s="145"/>
      <c r="N1143" s="145"/>
      <c r="O1143" s="145"/>
      <c r="P1143" s="145"/>
      <c r="Q1143" s="145"/>
      <c r="R1143" s="145"/>
      <c r="S1143" s="146"/>
      <c r="T1143" s="148"/>
      <c r="U1143" s="121"/>
    </row>
    <row r="1144" spans="1:21" ht="19.899999999999999" customHeight="1">
      <c r="B1144" s="478" t="s">
        <v>3</v>
      </c>
      <c r="C1144" s="479"/>
      <c r="D1144" s="480"/>
      <c r="E1144" s="129"/>
      <c r="F1144" s="10"/>
      <c r="G1144" s="10"/>
      <c r="H1144" s="10"/>
      <c r="I1144" s="10"/>
      <c r="J1144" s="10"/>
      <c r="K1144" s="129"/>
      <c r="L1144" s="130"/>
      <c r="M1144" s="145"/>
      <c r="N1144" s="145">
        <f>SUM(N1109:N1142)</f>
        <v>5889250</v>
      </c>
      <c r="O1144" s="145"/>
      <c r="P1144" s="145">
        <f>SUM(P1109:P1142)</f>
        <v>6791200</v>
      </c>
      <c r="Q1144" s="145"/>
      <c r="R1144" s="145">
        <f>SUM(R1109:R1142)</f>
        <v>3881200</v>
      </c>
      <c r="S1144" s="145"/>
      <c r="T1144" s="158"/>
      <c r="U1144" s="121"/>
    </row>
    <row r="1145" spans="1:21" ht="19.899999999999999" customHeight="1" thickBot="1">
      <c r="B1145" s="151"/>
      <c r="C1145" s="152"/>
      <c r="D1145" s="152"/>
      <c r="E1145" s="153"/>
      <c r="F1145" s="152"/>
      <c r="G1145" s="152"/>
      <c r="H1145" s="152"/>
      <c r="I1145" s="152"/>
      <c r="J1145" s="152"/>
      <c r="K1145" s="153"/>
      <c r="L1145" s="154"/>
      <c r="M1145" s="155"/>
      <c r="N1145" s="155"/>
      <c r="O1145" s="155"/>
      <c r="P1145" s="155"/>
      <c r="Q1145" s="155"/>
      <c r="R1145" s="155"/>
      <c r="S1145" s="159"/>
      <c r="T1145" s="157"/>
      <c r="U1145" s="121"/>
    </row>
    <row r="1147" spans="1:21">
      <c r="B1147" s="28" t="e">
        <f>B1103</f>
        <v>#REF!</v>
      </c>
      <c r="T1147" s="46" t="s">
        <v>219</v>
      </c>
    </row>
    <row r="1148" spans="1:21" ht="42">
      <c r="A1148" s="109"/>
      <c r="M1148" s="110" t="s">
        <v>17</v>
      </c>
    </row>
    <row r="1149" spans="1:21" ht="21.75" thickBot="1">
      <c r="B1149" s="111"/>
      <c r="C1149" s="112"/>
      <c r="D1149" s="112"/>
      <c r="E1149" s="112"/>
      <c r="F1149" s="112"/>
      <c r="G1149" s="112"/>
      <c r="H1149" s="112"/>
      <c r="I1149" s="112"/>
      <c r="J1149" s="112"/>
      <c r="K1149" s="112"/>
      <c r="L1149" s="113"/>
      <c r="M1149" s="112"/>
      <c r="N1149" s="112"/>
      <c r="O1149" s="112"/>
      <c r="P1149" s="112"/>
      <c r="Q1149" s="112"/>
      <c r="R1149" s="112"/>
      <c r="S1149" s="114"/>
      <c r="T1149" s="115"/>
    </row>
    <row r="1150" spans="1:21" ht="19.899999999999999" customHeight="1">
      <c r="B1150" s="116"/>
      <c r="C1150" s="117"/>
      <c r="D1150" s="117"/>
      <c r="E1150" s="118"/>
      <c r="F1150" s="117"/>
      <c r="G1150" s="117"/>
      <c r="H1150" s="117"/>
      <c r="I1150" s="117"/>
      <c r="J1150" s="117"/>
      <c r="K1150" s="118"/>
      <c r="L1150" s="119"/>
      <c r="M1150" s="481" t="s">
        <v>18</v>
      </c>
      <c r="N1150" s="482"/>
      <c r="O1150" s="481" t="s">
        <v>18</v>
      </c>
      <c r="P1150" s="482"/>
      <c r="Q1150" s="481" t="s">
        <v>18</v>
      </c>
      <c r="R1150" s="482"/>
      <c r="S1150" s="119" t="s">
        <v>19</v>
      </c>
      <c r="T1150" s="120"/>
      <c r="U1150" s="121"/>
    </row>
    <row r="1151" spans="1:21" ht="19.899999999999999" customHeight="1">
      <c r="B1151" s="483" t="s">
        <v>20</v>
      </c>
      <c r="C1151" s="484"/>
      <c r="D1151" s="485"/>
      <c r="E1151" s="486" t="s">
        <v>21</v>
      </c>
      <c r="F1151" s="484"/>
      <c r="G1151" s="484"/>
      <c r="H1151" s="484"/>
      <c r="I1151" s="484"/>
      <c r="J1151" s="485"/>
      <c r="K1151" s="122" t="s">
        <v>22</v>
      </c>
      <c r="L1151" s="122" t="s">
        <v>5</v>
      </c>
      <c r="M1151" s="487" t="s">
        <v>502</v>
      </c>
      <c r="N1151" s="488"/>
      <c r="O1151" s="487" t="s">
        <v>506</v>
      </c>
      <c r="P1151" s="488"/>
      <c r="Q1151" s="487" t="s">
        <v>518</v>
      </c>
      <c r="R1151" s="488"/>
      <c r="S1151" s="122" t="s">
        <v>23</v>
      </c>
      <c r="T1151" s="123" t="s">
        <v>24</v>
      </c>
      <c r="U1151" s="121"/>
    </row>
    <row r="1152" spans="1:21" ht="19.899999999999999" customHeight="1" thickBot="1">
      <c r="B1152" s="124"/>
      <c r="C1152" s="114"/>
      <c r="D1152" s="114"/>
      <c r="E1152" s="125"/>
      <c r="F1152" s="114"/>
      <c r="G1152" s="114"/>
      <c r="H1152" s="114"/>
      <c r="I1152" s="114"/>
      <c r="J1152" s="114"/>
      <c r="K1152" s="125"/>
      <c r="L1152" s="126"/>
      <c r="M1152" s="126" t="s">
        <v>25</v>
      </c>
      <c r="N1152" s="126" t="s">
        <v>26</v>
      </c>
      <c r="O1152" s="126" t="s">
        <v>25</v>
      </c>
      <c r="P1152" s="126" t="s">
        <v>26</v>
      </c>
      <c r="Q1152" s="126" t="s">
        <v>25</v>
      </c>
      <c r="R1152" s="126" t="s">
        <v>26</v>
      </c>
      <c r="S1152" s="126"/>
      <c r="T1152" s="127"/>
      <c r="U1152" s="121"/>
    </row>
    <row r="1153" spans="2:21" ht="21.95" customHeight="1">
      <c r="B1153" s="128"/>
      <c r="C1153" s="10"/>
      <c r="D1153" s="10"/>
      <c r="E1153" s="129"/>
      <c r="F1153" s="10" t="s">
        <v>346</v>
      </c>
      <c r="G1153" s="10"/>
      <c r="H1153" s="10"/>
      <c r="I1153" s="10"/>
      <c r="J1153" s="10"/>
      <c r="K1153" s="129"/>
      <c r="L1153" s="130"/>
      <c r="M1153" s="131"/>
      <c r="N1153" s="129"/>
      <c r="O1153" s="131"/>
      <c r="P1153" s="129"/>
      <c r="Q1153" s="189"/>
      <c r="R1153" s="129"/>
      <c r="S1153" s="132"/>
      <c r="T1153" s="133"/>
      <c r="U1153" s="121"/>
    </row>
    <row r="1154" spans="2:21" ht="21.95" customHeight="1">
      <c r="B1154" s="134"/>
      <c r="C1154" s="135" t="s">
        <v>414</v>
      </c>
      <c r="D1154" s="136"/>
      <c r="E1154" s="137"/>
      <c r="F1154" s="135" t="s">
        <v>420</v>
      </c>
      <c r="G1154" s="136"/>
      <c r="H1154" s="136"/>
      <c r="I1154" s="136"/>
      <c r="J1154" s="136"/>
      <c r="K1154" s="138">
        <v>3</v>
      </c>
      <c r="L1154" s="138" t="s">
        <v>124</v>
      </c>
      <c r="M1154" s="139">
        <v>143750</v>
      </c>
      <c r="N1154" s="140">
        <f>SUM(K1154*M1154)</f>
        <v>431250</v>
      </c>
      <c r="O1154" s="139">
        <v>236800</v>
      </c>
      <c r="P1154" s="140">
        <f>SUM(K1154*O1154)</f>
        <v>710400</v>
      </c>
      <c r="Q1154" s="192">
        <f t="shared" ref="Q1154:Q1164" si="12">ROUNDDOWN(M1154*0.8,-2)</f>
        <v>115000</v>
      </c>
      <c r="R1154" s="195">
        <f>SUM(K1154*Q1154)</f>
        <v>345000</v>
      </c>
      <c r="S1154" s="142">
        <f>Q1154</f>
        <v>115000</v>
      </c>
      <c r="T1154" s="143" t="str">
        <f>Q1151</f>
        <v>いちけん</v>
      </c>
      <c r="U1154" s="121"/>
    </row>
    <row r="1155" spans="2:21" ht="21.95" customHeight="1">
      <c r="B1155" s="128"/>
      <c r="C1155" s="10"/>
      <c r="D1155" s="10"/>
      <c r="E1155" s="129"/>
      <c r="F1155" s="10" t="s">
        <v>346</v>
      </c>
      <c r="G1155" s="10"/>
      <c r="H1155" s="10"/>
      <c r="I1155" s="10"/>
      <c r="J1155" s="10"/>
      <c r="K1155" s="129"/>
      <c r="L1155" s="130"/>
      <c r="M1155" s="131"/>
      <c r="N1155" s="129"/>
      <c r="O1155" s="131"/>
      <c r="P1155" s="129"/>
      <c r="Q1155" s="196"/>
      <c r="R1155" s="170"/>
      <c r="S1155" s="132"/>
      <c r="T1155" s="133"/>
      <c r="U1155" s="121"/>
    </row>
    <row r="1156" spans="2:21" ht="21.95" customHeight="1">
      <c r="B1156" s="134"/>
      <c r="C1156" s="135" t="s">
        <v>415</v>
      </c>
      <c r="D1156" s="136"/>
      <c r="E1156" s="137"/>
      <c r="F1156" s="135" t="s">
        <v>421</v>
      </c>
      <c r="G1156" s="136"/>
      <c r="H1156" s="136"/>
      <c r="I1156" s="136"/>
      <c r="J1156" s="136"/>
      <c r="K1156" s="138">
        <v>1</v>
      </c>
      <c r="L1156" s="138" t="s">
        <v>124</v>
      </c>
      <c r="M1156" s="139">
        <v>72500</v>
      </c>
      <c r="N1156" s="140">
        <f>SUM(K1156*M1156)</f>
        <v>72500</v>
      </c>
      <c r="O1156" s="139">
        <v>147200</v>
      </c>
      <c r="P1156" s="140">
        <f>SUM(K1156*O1156)</f>
        <v>147200</v>
      </c>
      <c r="Q1156" s="192">
        <f t="shared" si="12"/>
        <v>58000</v>
      </c>
      <c r="R1156" s="177">
        <f>SUM(K1156*Q1156)</f>
        <v>58000</v>
      </c>
      <c r="S1156" s="142">
        <f>Q1156</f>
        <v>58000</v>
      </c>
      <c r="T1156" s="143" t="str">
        <f>T1154</f>
        <v>いちけん</v>
      </c>
      <c r="U1156" s="121"/>
    </row>
    <row r="1157" spans="2:21" ht="21.95" customHeight="1">
      <c r="B1157" s="128"/>
      <c r="C1157" s="10"/>
      <c r="D1157" s="10"/>
      <c r="E1157" s="129"/>
      <c r="F1157" s="10" t="s">
        <v>422</v>
      </c>
      <c r="G1157" s="10"/>
      <c r="H1157" s="10"/>
      <c r="I1157" s="10"/>
      <c r="J1157" s="10"/>
      <c r="K1157" s="129"/>
      <c r="L1157" s="130"/>
      <c r="M1157" s="144"/>
      <c r="N1157" s="129"/>
      <c r="O1157" s="131"/>
      <c r="P1157" s="129"/>
      <c r="Q1157" s="196"/>
      <c r="R1157" s="129"/>
      <c r="S1157" s="132"/>
      <c r="T1157" s="133"/>
      <c r="U1157" s="121"/>
    </row>
    <row r="1158" spans="2:21" ht="21.95" customHeight="1">
      <c r="B1158" s="134"/>
      <c r="C1158" s="135" t="s">
        <v>416</v>
      </c>
      <c r="D1158" s="136"/>
      <c r="E1158" s="137"/>
      <c r="F1158" s="135" t="s">
        <v>423</v>
      </c>
      <c r="G1158" s="136"/>
      <c r="H1158" s="136"/>
      <c r="I1158" s="136"/>
      <c r="J1158" s="136"/>
      <c r="K1158" s="138">
        <v>1</v>
      </c>
      <c r="L1158" s="138" t="s">
        <v>124</v>
      </c>
      <c r="M1158" s="139">
        <v>70000</v>
      </c>
      <c r="N1158" s="140">
        <f>SUM(K1158*M1158)</f>
        <v>70000</v>
      </c>
      <c r="O1158" s="139">
        <v>102400</v>
      </c>
      <c r="P1158" s="140">
        <f>SUM(K1158*O1158)</f>
        <v>102400</v>
      </c>
      <c r="Q1158" s="192">
        <f t="shared" si="12"/>
        <v>56000</v>
      </c>
      <c r="R1158" s="177">
        <f>SUM(K1158*Q1158)</f>
        <v>56000</v>
      </c>
      <c r="S1158" s="142">
        <f>Q1158</f>
        <v>56000</v>
      </c>
      <c r="T1158" s="143" t="str">
        <f>T1156</f>
        <v>いちけん</v>
      </c>
      <c r="U1158" s="121"/>
    </row>
    <row r="1159" spans="2:21" ht="21.95" customHeight="1">
      <c r="B1159" s="128"/>
      <c r="C1159" s="10"/>
      <c r="D1159" s="10"/>
      <c r="E1159" s="129"/>
      <c r="F1159" s="10" t="s">
        <v>369</v>
      </c>
      <c r="G1159" s="10"/>
      <c r="H1159" s="10"/>
      <c r="I1159" s="10"/>
      <c r="J1159" s="10"/>
      <c r="K1159" s="129"/>
      <c r="L1159" s="130"/>
      <c r="M1159" s="144"/>
      <c r="N1159" s="129"/>
      <c r="O1159" s="131"/>
      <c r="P1159" s="129"/>
      <c r="Q1159" s="196"/>
      <c r="R1159" s="129"/>
      <c r="S1159" s="132"/>
      <c r="T1159" s="133"/>
      <c r="U1159" s="121"/>
    </row>
    <row r="1160" spans="2:21" ht="21.95" customHeight="1">
      <c r="B1160" s="134"/>
      <c r="C1160" s="135" t="s">
        <v>417</v>
      </c>
      <c r="D1160" s="136"/>
      <c r="E1160" s="137"/>
      <c r="F1160" s="135" t="s">
        <v>424</v>
      </c>
      <c r="G1160" s="136"/>
      <c r="H1160" s="136"/>
      <c r="I1160" s="136"/>
      <c r="J1160" s="136"/>
      <c r="K1160" s="138">
        <v>2</v>
      </c>
      <c r="L1160" s="138" t="s">
        <v>124</v>
      </c>
      <c r="M1160" s="139">
        <v>45000</v>
      </c>
      <c r="N1160" s="140">
        <f>SUM(K1160*M1160)</f>
        <v>90000</v>
      </c>
      <c r="O1160" s="139">
        <v>76000</v>
      </c>
      <c r="P1160" s="140">
        <f>SUM(K1160*O1160)</f>
        <v>152000</v>
      </c>
      <c r="Q1160" s="192">
        <f t="shared" si="12"/>
        <v>36000</v>
      </c>
      <c r="R1160" s="177">
        <f>SUM(K1160*Q1160)</f>
        <v>72000</v>
      </c>
      <c r="S1160" s="142">
        <f>Q1160</f>
        <v>36000</v>
      </c>
      <c r="T1160" s="143" t="str">
        <f>T1158</f>
        <v>いちけん</v>
      </c>
      <c r="U1160" s="121"/>
    </row>
    <row r="1161" spans="2:21" ht="21.95" customHeight="1">
      <c r="B1161" s="128"/>
      <c r="C1161" s="10"/>
      <c r="D1161" s="10"/>
      <c r="E1161" s="129"/>
      <c r="F1161" s="10" t="s">
        <v>425</v>
      </c>
      <c r="G1161" s="10"/>
      <c r="H1161" s="10"/>
      <c r="I1161" s="10"/>
      <c r="J1161" s="10"/>
      <c r="K1161" s="129"/>
      <c r="L1161" s="130"/>
      <c r="M1161" s="144"/>
      <c r="N1161" s="129"/>
      <c r="O1161" s="131"/>
      <c r="P1161" s="129"/>
      <c r="Q1161" s="196"/>
      <c r="R1161" s="129"/>
      <c r="S1161" s="132"/>
      <c r="T1161" s="133"/>
      <c r="U1161" s="121"/>
    </row>
    <row r="1162" spans="2:21" ht="21.95" customHeight="1">
      <c r="B1162" s="134"/>
      <c r="C1162" s="135" t="s">
        <v>418</v>
      </c>
      <c r="D1162" s="136"/>
      <c r="E1162" s="137"/>
      <c r="F1162" s="135" t="s">
        <v>426</v>
      </c>
      <c r="G1162" s="136"/>
      <c r="H1162" s="136"/>
      <c r="I1162" s="136"/>
      <c r="J1162" s="136"/>
      <c r="K1162" s="138">
        <v>1</v>
      </c>
      <c r="L1162" s="138" t="s">
        <v>124</v>
      </c>
      <c r="M1162" s="139">
        <v>700000</v>
      </c>
      <c r="N1162" s="140">
        <f>SUM(K1162*M1162)</f>
        <v>700000</v>
      </c>
      <c r="O1162" s="139">
        <v>1166400</v>
      </c>
      <c r="P1162" s="140">
        <f>SUM(K1162*O1162)</f>
        <v>1166400</v>
      </c>
      <c r="Q1162" s="192">
        <f t="shared" si="12"/>
        <v>560000</v>
      </c>
      <c r="R1162" s="177">
        <f>SUM(K1162*Q1162)</f>
        <v>560000</v>
      </c>
      <c r="S1162" s="142">
        <f>Q1162</f>
        <v>560000</v>
      </c>
      <c r="T1162" s="143" t="str">
        <f>T1160</f>
        <v>いちけん</v>
      </c>
      <c r="U1162" s="121"/>
    </row>
    <row r="1163" spans="2:21" ht="21.95" customHeight="1">
      <c r="B1163" s="128"/>
      <c r="C1163" s="10"/>
      <c r="D1163" s="10"/>
      <c r="E1163" s="129"/>
      <c r="F1163" s="10" t="s">
        <v>425</v>
      </c>
      <c r="G1163" s="10"/>
      <c r="H1163" s="10"/>
      <c r="I1163" s="10"/>
      <c r="J1163" s="10"/>
      <c r="K1163" s="129"/>
      <c r="L1163" s="130"/>
      <c r="M1163" s="144"/>
      <c r="N1163" s="129"/>
      <c r="O1163" s="131"/>
      <c r="P1163" s="129"/>
      <c r="Q1163" s="196"/>
      <c r="R1163" s="129"/>
      <c r="S1163" s="132"/>
      <c r="T1163" s="133"/>
      <c r="U1163" s="121"/>
    </row>
    <row r="1164" spans="2:21" ht="21.95" customHeight="1">
      <c r="B1164" s="134"/>
      <c r="C1164" s="135" t="s">
        <v>419</v>
      </c>
      <c r="D1164" s="136"/>
      <c r="E1164" s="137"/>
      <c r="F1164" s="135" t="s">
        <v>427</v>
      </c>
      <c r="G1164" s="136"/>
      <c r="H1164" s="136"/>
      <c r="I1164" s="136"/>
      <c r="J1164" s="136"/>
      <c r="K1164" s="138">
        <v>1</v>
      </c>
      <c r="L1164" s="138" t="s">
        <v>124</v>
      </c>
      <c r="M1164" s="139">
        <v>662500</v>
      </c>
      <c r="N1164" s="140">
        <f>SUM(K1164*M1164)</f>
        <v>662500</v>
      </c>
      <c r="O1164" s="139">
        <v>1003200</v>
      </c>
      <c r="P1164" s="140">
        <f>SUM(K1164*O1164)</f>
        <v>1003200</v>
      </c>
      <c r="Q1164" s="192">
        <f t="shared" si="12"/>
        <v>530000</v>
      </c>
      <c r="R1164" s="177">
        <f>SUM(K1164*Q1164)</f>
        <v>530000</v>
      </c>
      <c r="S1164" s="142">
        <f>Q1164</f>
        <v>530000</v>
      </c>
      <c r="T1164" s="143" t="str">
        <f>T1162</f>
        <v>いちけん</v>
      </c>
      <c r="U1164" s="121"/>
    </row>
    <row r="1165" spans="2:21" ht="21.95" customHeight="1">
      <c r="B1165" s="128"/>
      <c r="C1165" s="10"/>
      <c r="D1165" s="10"/>
      <c r="E1165" s="129"/>
      <c r="F1165" s="10"/>
      <c r="G1165" s="10"/>
      <c r="H1165" s="10"/>
      <c r="I1165" s="10"/>
      <c r="J1165" s="10"/>
      <c r="K1165" s="129"/>
      <c r="L1165" s="130"/>
      <c r="M1165" s="145"/>
      <c r="N1165" s="169"/>
      <c r="O1165" s="168" t="s">
        <v>481</v>
      </c>
      <c r="P1165" s="169"/>
      <c r="Q1165" s="196" t="s">
        <v>481</v>
      </c>
      <c r="R1165" s="170"/>
      <c r="S1165" s="132"/>
      <c r="T1165" s="133"/>
      <c r="U1165" s="121"/>
    </row>
    <row r="1166" spans="2:21" ht="21.95" customHeight="1">
      <c r="B1166" s="134"/>
      <c r="C1166" s="135" t="s">
        <v>35</v>
      </c>
      <c r="D1166" s="136"/>
      <c r="E1166" s="137"/>
      <c r="F1166" s="135"/>
      <c r="G1166" s="136"/>
      <c r="H1166" s="136"/>
      <c r="I1166" s="136"/>
      <c r="J1166" s="136"/>
      <c r="K1166" s="138">
        <v>1</v>
      </c>
      <c r="L1166" s="138" t="s">
        <v>36</v>
      </c>
      <c r="M1166" s="139">
        <v>125000</v>
      </c>
      <c r="N1166" s="140">
        <f>SUM(K1166*M1166)</f>
        <v>125000</v>
      </c>
      <c r="O1166" s="139"/>
      <c r="P1166" s="140">
        <f>SUM(K1166*O1166)</f>
        <v>0</v>
      </c>
      <c r="Q1166" s="197"/>
      <c r="R1166" s="177">
        <f>SUM(K1166*Q1166)</f>
        <v>0</v>
      </c>
      <c r="S1166" s="142"/>
      <c r="T1166" s="143" t="str">
        <f>T1164</f>
        <v>いちけん</v>
      </c>
      <c r="U1166" s="121"/>
    </row>
    <row r="1167" spans="2:21" ht="21.95" customHeight="1">
      <c r="B1167" s="128"/>
      <c r="C1167" s="10"/>
      <c r="D1167" s="10"/>
      <c r="E1167" s="129"/>
      <c r="F1167" s="10"/>
      <c r="G1167" s="10"/>
      <c r="H1167" s="10"/>
      <c r="I1167" s="10"/>
      <c r="J1167" s="10"/>
      <c r="K1167" s="129"/>
      <c r="L1167" s="130"/>
      <c r="M1167" s="144"/>
      <c r="N1167" s="169"/>
      <c r="O1167" s="168" t="s">
        <v>481</v>
      </c>
      <c r="P1167" s="169"/>
      <c r="Q1167" s="196" t="s">
        <v>481</v>
      </c>
      <c r="R1167" s="170"/>
      <c r="S1167" s="132"/>
      <c r="T1167" s="133"/>
      <c r="U1167" s="121"/>
    </row>
    <row r="1168" spans="2:21" ht="21.95" customHeight="1">
      <c r="B1168" s="134"/>
      <c r="C1168" s="135" t="s">
        <v>504</v>
      </c>
      <c r="D1168" s="136"/>
      <c r="E1168" s="137"/>
      <c r="F1168" s="135"/>
      <c r="G1168" s="136"/>
      <c r="H1168" s="136"/>
      <c r="I1168" s="136"/>
      <c r="J1168" s="136"/>
      <c r="K1168" s="138">
        <v>1</v>
      </c>
      <c r="L1168" s="138" t="s">
        <v>36</v>
      </c>
      <c r="M1168" s="139">
        <v>912500</v>
      </c>
      <c r="N1168" s="140">
        <f>SUM(K1168*M1168)</f>
        <v>912500</v>
      </c>
      <c r="O1168" s="139"/>
      <c r="P1168" s="140">
        <f>SUM(K1168*O1168)</f>
        <v>0</v>
      </c>
      <c r="Q1168" s="197"/>
      <c r="R1168" s="177">
        <f>SUM(K1168*Q1168)</f>
        <v>0</v>
      </c>
      <c r="S1168" s="142"/>
      <c r="T1168" s="143" t="str">
        <f>T1166</f>
        <v>いちけん</v>
      </c>
      <c r="U1168" s="121"/>
    </row>
    <row r="1169" spans="2:21" ht="21.95" customHeight="1">
      <c r="B1169" s="128"/>
      <c r="C1169" s="10"/>
      <c r="D1169" s="10"/>
      <c r="E1169" s="129"/>
      <c r="F1169" s="10"/>
      <c r="G1169" s="10"/>
      <c r="H1169" s="10"/>
      <c r="I1169" s="10"/>
      <c r="J1169" s="10"/>
      <c r="K1169" s="129"/>
      <c r="L1169" s="130"/>
      <c r="M1169" s="144"/>
      <c r="N1169" s="145"/>
      <c r="O1169" s="144"/>
      <c r="P1169" s="145"/>
      <c r="Q1169" s="144"/>
      <c r="R1169" s="145"/>
      <c r="S1169" s="146"/>
      <c r="T1169" s="133"/>
      <c r="U1169" s="121"/>
    </row>
    <row r="1170" spans="2:21" ht="21.95" customHeight="1">
      <c r="B1170" s="134"/>
      <c r="C1170" s="135"/>
      <c r="D1170" s="136"/>
      <c r="E1170" s="137"/>
      <c r="F1170" s="135"/>
      <c r="G1170" s="136"/>
      <c r="H1170" s="136"/>
      <c r="I1170" s="136"/>
      <c r="J1170" s="136"/>
      <c r="K1170" s="138"/>
      <c r="L1170" s="138"/>
      <c r="M1170" s="139"/>
      <c r="N1170" s="140"/>
      <c r="O1170" s="139"/>
      <c r="P1170" s="140"/>
      <c r="Q1170" s="141"/>
      <c r="R1170" s="140"/>
      <c r="S1170" s="142"/>
      <c r="T1170" s="143"/>
      <c r="U1170" s="121"/>
    </row>
    <row r="1171" spans="2:21" ht="21.95" customHeight="1">
      <c r="B1171" s="128"/>
      <c r="C1171" s="10"/>
      <c r="D1171" s="10"/>
      <c r="E1171" s="129"/>
      <c r="F1171" s="10"/>
      <c r="G1171" s="10"/>
      <c r="H1171" s="10"/>
      <c r="I1171" s="10"/>
      <c r="J1171" s="10"/>
      <c r="K1171" s="129"/>
      <c r="L1171" s="130"/>
      <c r="M1171" s="144"/>
      <c r="N1171" s="145"/>
      <c r="O1171" s="144"/>
      <c r="P1171" s="145"/>
      <c r="Q1171" s="144"/>
      <c r="R1171" s="145"/>
      <c r="S1171" s="147"/>
      <c r="T1171" s="133"/>
      <c r="U1171" s="121"/>
    </row>
    <row r="1172" spans="2:21" ht="21.95" customHeight="1">
      <c r="B1172" s="134"/>
      <c r="C1172" s="135"/>
      <c r="D1172" s="136"/>
      <c r="E1172" s="137"/>
      <c r="F1172" s="135"/>
      <c r="G1172" s="136"/>
      <c r="H1172" s="136"/>
      <c r="I1172" s="136"/>
      <c r="J1172" s="136"/>
      <c r="K1172" s="138"/>
      <c r="L1172" s="138"/>
      <c r="M1172" s="139"/>
      <c r="N1172" s="140"/>
      <c r="O1172" s="139"/>
      <c r="P1172" s="140"/>
      <c r="Q1172" s="141"/>
      <c r="R1172" s="140"/>
      <c r="S1172" s="142"/>
      <c r="T1172" s="143"/>
      <c r="U1172" s="121"/>
    </row>
    <row r="1173" spans="2:21" ht="21.95" customHeight="1">
      <c r="B1173" s="128"/>
      <c r="C1173" s="10"/>
      <c r="D1173" s="10"/>
      <c r="E1173" s="129"/>
      <c r="F1173" s="10"/>
      <c r="G1173" s="10"/>
      <c r="H1173" s="10"/>
      <c r="I1173" s="10"/>
      <c r="J1173" s="10"/>
      <c r="K1173" s="129"/>
      <c r="L1173" s="130"/>
      <c r="M1173" s="144"/>
      <c r="N1173" s="145"/>
      <c r="O1173" s="144"/>
      <c r="P1173" s="145"/>
      <c r="Q1173" s="144"/>
      <c r="R1173" s="145"/>
      <c r="S1173" s="146"/>
      <c r="T1173" s="133"/>
      <c r="U1173" s="121"/>
    </row>
    <row r="1174" spans="2:21" ht="21.75" customHeight="1">
      <c r="B1174" s="134"/>
      <c r="C1174" s="135"/>
      <c r="D1174" s="136"/>
      <c r="E1174" s="137"/>
      <c r="F1174" s="135"/>
      <c r="G1174" s="136"/>
      <c r="H1174" s="136"/>
      <c r="I1174" s="136"/>
      <c r="J1174" s="136"/>
      <c r="K1174" s="138"/>
      <c r="L1174" s="138"/>
      <c r="M1174" s="139"/>
      <c r="N1174" s="140"/>
      <c r="O1174" s="139"/>
      <c r="P1174" s="140"/>
      <c r="Q1174" s="141"/>
      <c r="R1174" s="140"/>
      <c r="S1174" s="142"/>
      <c r="T1174" s="143"/>
      <c r="U1174" s="121"/>
    </row>
    <row r="1175" spans="2:21" ht="23.25" customHeight="1">
      <c r="B1175" s="128"/>
      <c r="C1175" s="10"/>
      <c r="D1175" s="10"/>
      <c r="E1175" s="129"/>
      <c r="F1175" s="10"/>
      <c r="G1175" s="10"/>
      <c r="H1175" s="10"/>
      <c r="I1175" s="10"/>
      <c r="J1175" s="10"/>
      <c r="K1175" s="129"/>
      <c r="L1175" s="130"/>
      <c r="M1175" s="144"/>
      <c r="N1175" s="145"/>
      <c r="O1175" s="144"/>
      <c r="P1175" s="145"/>
      <c r="Q1175" s="144"/>
      <c r="R1175" s="145"/>
      <c r="S1175" s="147"/>
      <c r="T1175" s="133"/>
      <c r="U1175" s="121"/>
    </row>
    <row r="1176" spans="2:21" ht="21.95" customHeight="1">
      <c r="B1176" s="134"/>
      <c r="C1176" s="135"/>
      <c r="D1176" s="136"/>
      <c r="E1176" s="137"/>
      <c r="F1176" s="135"/>
      <c r="G1176" s="136"/>
      <c r="H1176" s="136"/>
      <c r="I1176" s="136"/>
      <c r="J1176" s="136"/>
      <c r="K1176" s="138"/>
      <c r="L1176" s="138"/>
      <c r="M1176" s="139"/>
      <c r="N1176" s="140"/>
      <c r="O1176" s="139"/>
      <c r="P1176" s="140"/>
      <c r="Q1176" s="141"/>
      <c r="R1176" s="140"/>
      <c r="S1176" s="142"/>
      <c r="T1176" s="143"/>
      <c r="U1176" s="121"/>
    </row>
    <row r="1177" spans="2:21" ht="21.95" customHeight="1">
      <c r="B1177" s="128"/>
      <c r="C1177" s="10"/>
      <c r="D1177" s="10"/>
      <c r="E1177" s="129"/>
      <c r="F1177" s="10"/>
      <c r="G1177" s="10"/>
      <c r="H1177" s="10"/>
      <c r="I1177" s="10"/>
      <c r="J1177" s="10"/>
      <c r="K1177" s="129"/>
      <c r="L1177" s="130"/>
      <c r="M1177" s="145"/>
      <c r="N1177" s="145"/>
      <c r="O1177" s="145"/>
      <c r="P1177" s="145"/>
      <c r="Q1177" s="144"/>
      <c r="R1177" s="145"/>
      <c r="S1177" s="146"/>
      <c r="T1177" s="148"/>
      <c r="U1177" s="121"/>
    </row>
    <row r="1178" spans="2:21" ht="21.95" customHeight="1">
      <c r="B1178" s="134"/>
      <c r="C1178" s="135"/>
      <c r="D1178" s="136"/>
      <c r="E1178" s="137"/>
      <c r="F1178" s="135"/>
      <c r="G1178" s="136"/>
      <c r="H1178" s="136"/>
      <c r="I1178" s="136"/>
      <c r="J1178" s="136"/>
      <c r="K1178" s="138"/>
      <c r="L1178" s="138"/>
      <c r="M1178" s="137"/>
      <c r="N1178" s="140"/>
      <c r="O1178" s="137"/>
      <c r="P1178" s="140"/>
      <c r="Q1178" s="149"/>
      <c r="R1178" s="140"/>
      <c r="S1178" s="142"/>
      <c r="T1178" s="150"/>
      <c r="U1178" s="121"/>
    </row>
    <row r="1179" spans="2:21" ht="21.95" customHeight="1">
      <c r="B1179" s="128"/>
      <c r="C1179" s="10"/>
      <c r="D1179" s="10"/>
      <c r="E1179" s="129"/>
      <c r="F1179" s="10"/>
      <c r="G1179" s="10"/>
      <c r="H1179" s="10"/>
      <c r="I1179" s="10"/>
      <c r="J1179" s="10"/>
      <c r="K1179" s="129"/>
      <c r="L1179" s="130"/>
      <c r="M1179" s="145"/>
      <c r="N1179" s="145"/>
      <c r="O1179" s="145"/>
      <c r="P1179" s="145"/>
      <c r="Q1179" s="145"/>
      <c r="R1179" s="145"/>
      <c r="S1179" s="147"/>
      <c r="T1179" s="148"/>
      <c r="U1179" s="121"/>
    </row>
    <row r="1180" spans="2:21" ht="21.95" customHeight="1">
      <c r="B1180" s="134"/>
      <c r="C1180" s="135"/>
      <c r="D1180" s="136"/>
      <c r="E1180" s="137"/>
      <c r="F1180" s="135"/>
      <c r="G1180" s="136"/>
      <c r="H1180" s="136"/>
      <c r="I1180" s="136"/>
      <c r="J1180" s="136"/>
      <c r="K1180" s="138"/>
      <c r="L1180" s="138"/>
      <c r="M1180" s="137"/>
      <c r="N1180" s="140"/>
      <c r="O1180" s="137"/>
      <c r="P1180" s="140"/>
      <c r="Q1180" s="149"/>
      <c r="R1180" s="140"/>
      <c r="S1180" s="142"/>
      <c r="T1180" s="150"/>
      <c r="U1180" s="121"/>
    </row>
    <row r="1181" spans="2:21" ht="21.95" customHeight="1">
      <c r="B1181" s="128"/>
      <c r="C1181" s="10"/>
      <c r="D1181" s="10"/>
      <c r="E1181" s="129"/>
      <c r="F1181" s="10"/>
      <c r="G1181" s="10"/>
      <c r="H1181" s="10"/>
      <c r="I1181" s="10"/>
      <c r="J1181" s="10"/>
      <c r="K1181" s="129"/>
      <c r="L1181" s="130"/>
      <c r="M1181" s="145"/>
      <c r="N1181" s="145"/>
      <c r="O1181" s="145"/>
      <c r="P1181" s="145"/>
      <c r="Q1181" s="145"/>
      <c r="R1181" s="145"/>
      <c r="S1181" s="147"/>
      <c r="T1181" s="148"/>
      <c r="U1181" s="121"/>
    </row>
    <row r="1182" spans="2:21" ht="21.95" customHeight="1">
      <c r="B1182" s="134"/>
      <c r="C1182" s="135"/>
      <c r="D1182" s="136"/>
      <c r="E1182" s="137"/>
      <c r="F1182" s="135"/>
      <c r="G1182" s="136"/>
      <c r="H1182" s="136"/>
      <c r="I1182" s="136"/>
      <c r="J1182" s="136"/>
      <c r="K1182" s="138"/>
      <c r="L1182" s="138"/>
      <c r="M1182" s="149"/>
      <c r="N1182" s="149"/>
      <c r="O1182" s="149"/>
      <c r="P1182" s="149"/>
      <c r="Q1182" s="149"/>
      <c r="R1182" s="149"/>
      <c r="S1182" s="142"/>
      <c r="T1182" s="150"/>
      <c r="U1182" s="121"/>
    </row>
    <row r="1183" spans="2:21" ht="21.95" customHeight="1">
      <c r="B1183" s="128"/>
      <c r="C1183" s="10"/>
      <c r="D1183" s="10"/>
      <c r="E1183" s="129"/>
      <c r="F1183" s="10"/>
      <c r="G1183" s="10"/>
      <c r="H1183" s="10"/>
      <c r="I1183" s="10"/>
      <c r="J1183" s="10"/>
      <c r="K1183" s="129"/>
      <c r="L1183" s="130"/>
      <c r="M1183" s="145"/>
      <c r="N1183" s="145"/>
      <c r="O1183" s="145"/>
      <c r="P1183" s="145"/>
      <c r="Q1183" s="145"/>
      <c r="R1183" s="145"/>
      <c r="S1183" s="147"/>
      <c r="T1183" s="148"/>
      <c r="U1183" s="121"/>
    </row>
    <row r="1184" spans="2:21" ht="21.95" customHeight="1">
      <c r="B1184" s="134"/>
      <c r="C1184" s="135"/>
      <c r="D1184" s="136"/>
      <c r="E1184" s="137"/>
      <c r="F1184" s="135"/>
      <c r="G1184" s="136"/>
      <c r="H1184" s="136"/>
      <c r="I1184" s="136"/>
      <c r="J1184" s="136"/>
      <c r="K1184" s="138"/>
      <c r="L1184" s="138"/>
      <c r="M1184" s="149"/>
      <c r="N1184" s="149"/>
      <c r="O1184" s="149"/>
      <c r="P1184" s="149"/>
      <c r="Q1184" s="149"/>
      <c r="R1184" s="149"/>
      <c r="S1184" s="142"/>
      <c r="T1184" s="150"/>
      <c r="U1184" s="121"/>
    </row>
    <row r="1185" spans="1:21" ht="21.95" customHeight="1">
      <c r="B1185" s="128"/>
      <c r="C1185" s="10"/>
      <c r="D1185" s="10"/>
      <c r="E1185" s="129"/>
      <c r="F1185" s="10"/>
      <c r="G1185" s="10"/>
      <c r="H1185" s="10"/>
      <c r="I1185" s="10"/>
      <c r="J1185" s="10"/>
      <c r="K1185" s="129"/>
      <c r="L1185" s="130"/>
      <c r="M1185" s="145"/>
      <c r="N1185" s="145"/>
      <c r="O1185" s="145"/>
      <c r="P1185" s="145"/>
      <c r="Q1185" s="145"/>
      <c r="R1185" s="145"/>
      <c r="S1185" s="147"/>
      <c r="T1185" s="148"/>
      <c r="U1185" s="121"/>
    </row>
    <row r="1186" spans="1:21" ht="21.95" customHeight="1" thickBot="1">
      <c r="B1186" s="151"/>
      <c r="C1186" s="152"/>
      <c r="D1186" s="152"/>
      <c r="E1186" s="153"/>
      <c r="F1186" s="152"/>
      <c r="G1186" s="152"/>
      <c r="H1186" s="152"/>
      <c r="I1186" s="152"/>
      <c r="J1186" s="152"/>
      <c r="K1186" s="154"/>
      <c r="L1186" s="154"/>
      <c r="M1186" s="155"/>
      <c r="N1186" s="155"/>
      <c r="O1186" s="155"/>
      <c r="P1186" s="155"/>
      <c r="Q1186" s="155"/>
      <c r="R1186" s="155"/>
      <c r="S1186" s="156"/>
      <c r="T1186" s="157"/>
      <c r="U1186" s="121"/>
    </row>
    <row r="1187" spans="1:21" ht="19.899999999999999" customHeight="1">
      <c r="B1187" s="128"/>
      <c r="C1187" s="10"/>
      <c r="D1187" s="10"/>
      <c r="E1187" s="129"/>
      <c r="F1187" s="10"/>
      <c r="G1187" s="10"/>
      <c r="H1187" s="10"/>
      <c r="I1187" s="10"/>
      <c r="J1187" s="10"/>
      <c r="K1187" s="129"/>
      <c r="L1187" s="130"/>
      <c r="M1187" s="145"/>
      <c r="N1187" s="145"/>
      <c r="O1187" s="145"/>
      <c r="P1187" s="145"/>
      <c r="Q1187" s="145"/>
      <c r="R1187" s="145"/>
      <c r="S1187" s="146"/>
      <c r="T1187" s="148"/>
      <c r="U1187" s="121"/>
    </row>
    <row r="1188" spans="1:21" ht="19.899999999999999" customHeight="1">
      <c r="B1188" s="478" t="s">
        <v>3</v>
      </c>
      <c r="C1188" s="479"/>
      <c r="D1188" s="480"/>
      <c r="E1188" s="129"/>
      <c r="F1188" s="10"/>
      <c r="G1188" s="10"/>
      <c r="H1188" s="10"/>
      <c r="I1188" s="10"/>
      <c r="J1188" s="10"/>
      <c r="K1188" s="129"/>
      <c r="L1188" s="130"/>
      <c r="M1188" s="145"/>
      <c r="N1188" s="145">
        <f>SUM(N1153:N1186)</f>
        <v>3063750</v>
      </c>
      <c r="O1188" s="145"/>
      <c r="P1188" s="145">
        <f>SUM(P1153:P1186)</f>
        <v>3281600</v>
      </c>
      <c r="Q1188" s="145"/>
      <c r="R1188" s="145">
        <f>SUM(R1153:R1186)</f>
        <v>1621000</v>
      </c>
      <c r="S1188" s="145"/>
      <c r="T1188" s="158"/>
      <c r="U1188" s="121"/>
    </row>
    <row r="1189" spans="1:21" ht="19.899999999999999" customHeight="1" thickBot="1">
      <c r="B1189" s="151"/>
      <c r="C1189" s="152"/>
      <c r="D1189" s="152"/>
      <c r="E1189" s="153"/>
      <c r="F1189" s="152"/>
      <c r="G1189" s="152"/>
      <c r="H1189" s="152"/>
      <c r="I1189" s="152"/>
      <c r="J1189" s="152"/>
      <c r="K1189" s="153"/>
      <c r="L1189" s="154"/>
      <c r="M1189" s="155"/>
      <c r="N1189" s="155"/>
      <c r="O1189" s="155"/>
      <c r="P1189" s="155"/>
      <c r="Q1189" s="155"/>
      <c r="R1189" s="155"/>
      <c r="S1189" s="159"/>
      <c r="T1189" s="157"/>
      <c r="U1189" s="121"/>
    </row>
    <row r="1191" spans="1:21">
      <c r="B1191" s="28" t="e">
        <f>B1147</f>
        <v>#REF!</v>
      </c>
      <c r="T1191" s="46"/>
    </row>
    <row r="1192" spans="1:21" ht="42">
      <c r="A1192" s="109"/>
      <c r="M1192" s="110" t="s">
        <v>17</v>
      </c>
    </row>
    <row r="1193" spans="1:21" ht="21.75" thickBot="1">
      <c r="B1193" s="111"/>
      <c r="C1193" s="112"/>
      <c r="D1193" s="112"/>
      <c r="E1193" s="112"/>
      <c r="F1193" s="112"/>
      <c r="G1193" s="112"/>
      <c r="H1193" s="112"/>
      <c r="I1193" s="112"/>
      <c r="J1193" s="112"/>
      <c r="K1193" s="112"/>
      <c r="L1193" s="113"/>
      <c r="M1193" s="112"/>
      <c r="N1193" s="112"/>
      <c r="O1193" s="112"/>
      <c r="P1193" s="112"/>
      <c r="Q1193" s="112"/>
      <c r="R1193" s="198" t="s">
        <v>501</v>
      </c>
      <c r="S1193" s="114"/>
      <c r="T1193" s="115"/>
    </row>
    <row r="1194" spans="1:21" ht="19.899999999999999" customHeight="1">
      <c r="B1194" s="116"/>
      <c r="C1194" s="117"/>
      <c r="D1194" s="117"/>
      <c r="E1194" s="118"/>
      <c r="F1194" s="117"/>
      <c r="G1194" s="117"/>
      <c r="H1194" s="117"/>
      <c r="I1194" s="117"/>
      <c r="J1194" s="117"/>
      <c r="K1194" s="118"/>
      <c r="L1194" s="119"/>
      <c r="M1194" s="481" t="s">
        <v>18</v>
      </c>
      <c r="N1194" s="482"/>
      <c r="O1194" s="481" t="s">
        <v>18</v>
      </c>
      <c r="P1194" s="482"/>
      <c r="Q1194" s="481" t="s">
        <v>18</v>
      </c>
      <c r="R1194" s="482"/>
      <c r="S1194" s="119" t="s">
        <v>19</v>
      </c>
      <c r="T1194" s="120"/>
      <c r="U1194" s="121"/>
    </row>
    <row r="1195" spans="1:21" ht="19.899999999999999" customHeight="1">
      <c r="B1195" s="483" t="s">
        <v>20</v>
      </c>
      <c r="C1195" s="484"/>
      <c r="D1195" s="485"/>
      <c r="E1195" s="486" t="s">
        <v>21</v>
      </c>
      <c r="F1195" s="484"/>
      <c r="G1195" s="484"/>
      <c r="H1195" s="484"/>
      <c r="I1195" s="484"/>
      <c r="J1195" s="485"/>
      <c r="K1195" s="122" t="s">
        <v>22</v>
      </c>
      <c r="L1195" s="122" t="s">
        <v>5</v>
      </c>
      <c r="M1195" s="487" t="s">
        <v>477</v>
      </c>
      <c r="N1195" s="488"/>
      <c r="O1195" s="487" t="s">
        <v>505</v>
      </c>
      <c r="P1195" s="488"/>
      <c r="Q1195" s="487" t="s">
        <v>514</v>
      </c>
      <c r="R1195" s="488"/>
      <c r="S1195" s="122" t="s">
        <v>23</v>
      </c>
      <c r="T1195" s="123" t="s">
        <v>24</v>
      </c>
      <c r="U1195" s="121"/>
    </row>
    <row r="1196" spans="1:21" ht="19.899999999999999" customHeight="1" thickBot="1">
      <c r="B1196" s="124"/>
      <c r="C1196" s="114"/>
      <c r="D1196" s="114"/>
      <c r="E1196" s="125"/>
      <c r="F1196" s="114"/>
      <c r="G1196" s="114"/>
      <c r="H1196" s="114"/>
      <c r="I1196" s="114"/>
      <c r="J1196" s="114"/>
      <c r="K1196" s="125"/>
      <c r="L1196" s="126"/>
      <c r="M1196" s="126" t="s">
        <v>25</v>
      </c>
      <c r="N1196" s="126" t="s">
        <v>26</v>
      </c>
      <c r="O1196" s="126" t="s">
        <v>25</v>
      </c>
      <c r="P1196" s="126" t="s">
        <v>26</v>
      </c>
      <c r="Q1196" s="126" t="s">
        <v>25</v>
      </c>
      <c r="R1196" s="126" t="s">
        <v>26</v>
      </c>
      <c r="S1196" s="126" t="s">
        <v>500</v>
      </c>
      <c r="T1196" s="127"/>
      <c r="U1196" s="121"/>
    </row>
    <row r="1197" spans="1:21" ht="21.95" customHeight="1">
      <c r="B1197" s="128"/>
      <c r="C1197" s="10" t="s">
        <v>428</v>
      </c>
      <c r="D1197" s="10"/>
      <c r="E1197" s="129"/>
      <c r="F1197" s="10" t="s">
        <v>430</v>
      </c>
      <c r="G1197" s="10"/>
      <c r="H1197" s="10"/>
      <c r="I1197" s="10"/>
      <c r="J1197" s="10"/>
      <c r="K1197" s="129"/>
      <c r="L1197" s="130"/>
      <c r="M1197" s="131"/>
      <c r="N1197" s="129"/>
      <c r="O1197" s="131"/>
      <c r="P1197" s="129"/>
      <c r="Q1197" s="131"/>
      <c r="R1197" s="129"/>
      <c r="S1197" s="132"/>
      <c r="T1197" s="133"/>
      <c r="U1197" s="121"/>
    </row>
    <row r="1198" spans="1:21" ht="21.95" customHeight="1">
      <c r="B1198" s="134"/>
      <c r="C1198" s="135" t="s">
        <v>429</v>
      </c>
      <c r="D1198" s="136"/>
      <c r="E1198" s="137"/>
      <c r="F1198" s="135" t="s">
        <v>431</v>
      </c>
      <c r="G1198" s="136"/>
      <c r="H1198" s="136"/>
      <c r="I1198" s="136"/>
      <c r="J1198" s="136"/>
      <c r="K1198" s="138">
        <v>1</v>
      </c>
      <c r="L1198" s="138" t="s">
        <v>124</v>
      </c>
      <c r="M1198" s="139">
        <v>655000</v>
      </c>
      <c r="N1198" s="140">
        <f>SUM(K1198*M1198)</f>
        <v>655000</v>
      </c>
      <c r="O1198" s="139">
        <v>875400</v>
      </c>
      <c r="P1198" s="140">
        <f>SUM(K1198*O1198)</f>
        <v>875400</v>
      </c>
      <c r="Q1198" s="139">
        <f>ROUNDDOWN(M1198*1.3,2)</f>
        <v>851500</v>
      </c>
      <c r="R1198" s="140">
        <f>SUM(K1198*Q1198)</f>
        <v>851500</v>
      </c>
      <c r="S1198" s="142">
        <f>ROUNDDOWN(M1198*0.5,0)</f>
        <v>327500</v>
      </c>
      <c r="T1198" s="143" t="str">
        <f>M1195</f>
        <v>(有)中部大理石</v>
      </c>
      <c r="U1198" s="121"/>
    </row>
    <row r="1199" spans="1:21" ht="21.95" customHeight="1">
      <c r="B1199" s="128"/>
      <c r="C1199" s="10" t="s">
        <v>428</v>
      </c>
      <c r="D1199" s="10"/>
      <c r="E1199" s="129"/>
      <c r="F1199" s="10" t="s">
        <v>432</v>
      </c>
      <c r="G1199" s="10"/>
      <c r="H1199" s="10"/>
      <c r="I1199" s="10"/>
      <c r="J1199" s="10"/>
      <c r="K1199" s="129"/>
      <c r="L1199" s="130"/>
      <c r="M1199" s="131"/>
      <c r="N1199" s="129"/>
      <c r="O1199" s="131"/>
      <c r="P1199" s="129"/>
      <c r="Q1199" s="131"/>
      <c r="R1199" s="129"/>
      <c r="S1199" s="132"/>
      <c r="T1199" s="133"/>
      <c r="U1199" s="121"/>
    </row>
    <row r="1200" spans="1:21" ht="21.95" customHeight="1">
      <c r="B1200" s="134"/>
      <c r="C1200" s="135" t="s">
        <v>429</v>
      </c>
      <c r="D1200" s="136"/>
      <c r="E1200" s="137"/>
      <c r="F1200" s="135" t="s">
        <v>431</v>
      </c>
      <c r="G1200" s="136"/>
      <c r="H1200" s="136"/>
      <c r="I1200" s="136"/>
      <c r="J1200" s="136"/>
      <c r="K1200" s="138">
        <v>1</v>
      </c>
      <c r="L1200" s="138" t="s">
        <v>124</v>
      </c>
      <c r="M1200" s="139">
        <v>545000</v>
      </c>
      <c r="N1200" s="140">
        <f>SUM(K1200*M1200)</f>
        <v>545000</v>
      </c>
      <c r="O1200" s="139">
        <v>709700</v>
      </c>
      <c r="P1200" s="140">
        <f>SUM(K1200*O1200)</f>
        <v>709700</v>
      </c>
      <c r="Q1200" s="139">
        <f>ROUNDDOWN(M1200*1.3,2)</f>
        <v>708500</v>
      </c>
      <c r="R1200" s="140">
        <f>SUM(K1200*Q1200)</f>
        <v>708500</v>
      </c>
      <c r="S1200" s="142">
        <f>ROUNDDOWN(M1200*0.5,0)</f>
        <v>272500</v>
      </c>
      <c r="T1200" s="143" t="str">
        <f>T1198</f>
        <v>(有)中部大理石</v>
      </c>
      <c r="U1200" s="121"/>
    </row>
    <row r="1201" spans="2:21" ht="21.95" customHeight="1">
      <c r="B1201" s="128"/>
      <c r="C1201" s="10" t="s">
        <v>428</v>
      </c>
      <c r="D1201" s="10"/>
      <c r="E1201" s="129"/>
      <c r="F1201" s="10" t="s">
        <v>433</v>
      </c>
      <c r="G1201" s="10"/>
      <c r="H1201" s="10"/>
      <c r="I1201" s="10"/>
      <c r="J1201" s="10"/>
      <c r="K1201" s="129"/>
      <c r="L1201" s="130"/>
      <c r="M1201" s="144"/>
      <c r="N1201" s="145"/>
      <c r="O1201" s="144"/>
      <c r="P1201" s="145"/>
      <c r="Q1201" s="144"/>
      <c r="R1201" s="145"/>
      <c r="S1201" s="132"/>
      <c r="T1201" s="133"/>
      <c r="U1201" s="121"/>
    </row>
    <row r="1202" spans="2:21" ht="21.95" customHeight="1">
      <c r="B1202" s="134"/>
      <c r="C1202" s="135" t="s">
        <v>429</v>
      </c>
      <c r="D1202" s="136"/>
      <c r="E1202" s="137"/>
      <c r="F1202" s="135" t="s">
        <v>431</v>
      </c>
      <c r="G1202" s="136"/>
      <c r="H1202" s="136"/>
      <c r="I1202" s="136"/>
      <c r="J1202" s="136"/>
      <c r="K1202" s="138">
        <v>1</v>
      </c>
      <c r="L1202" s="138" t="s">
        <v>124</v>
      </c>
      <c r="M1202" s="139">
        <v>455000</v>
      </c>
      <c r="N1202" s="140">
        <f>SUM(K1202*M1202)</f>
        <v>455000</v>
      </c>
      <c r="O1202" s="139">
        <v>554100</v>
      </c>
      <c r="P1202" s="140">
        <f>SUM(K1202*O1202)</f>
        <v>554100</v>
      </c>
      <c r="Q1202" s="139">
        <f>ROUNDDOWN(M1202*1.3,2)</f>
        <v>591500</v>
      </c>
      <c r="R1202" s="140">
        <f>SUM(K1202*Q1202)</f>
        <v>591500</v>
      </c>
      <c r="S1202" s="142">
        <f>ROUNDDOWN(M1202*0.5,0)</f>
        <v>227500</v>
      </c>
      <c r="T1202" s="143" t="str">
        <f>T1200</f>
        <v>(有)中部大理石</v>
      </c>
      <c r="U1202" s="121"/>
    </row>
    <row r="1203" spans="2:21" ht="21.95" customHeight="1">
      <c r="B1203" s="128"/>
      <c r="C1203" s="10"/>
      <c r="D1203" s="10"/>
      <c r="E1203" s="129"/>
      <c r="F1203" s="10"/>
      <c r="G1203" s="10"/>
      <c r="H1203" s="10"/>
      <c r="I1203" s="10"/>
      <c r="J1203" s="10"/>
      <c r="K1203" s="129"/>
      <c r="L1203" s="130"/>
      <c r="M1203" s="144"/>
      <c r="N1203" s="145"/>
      <c r="O1203" s="144"/>
      <c r="P1203" s="145"/>
      <c r="Q1203" s="144"/>
      <c r="R1203" s="145"/>
      <c r="S1203" s="132"/>
      <c r="T1203" s="133"/>
      <c r="U1203" s="121"/>
    </row>
    <row r="1204" spans="2:21" ht="21.95" customHeight="1">
      <c r="B1204" s="134"/>
      <c r="C1204" s="135"/>
      <c r="D1204" s="136"/>
      <c r="E1204" s="137"/>
      <c r="F1204" s="135"/>
      <c r="G1204" s="136"/>
      <c r="H1204" s="136"/>
      <c r="I1204" s="136"/>
      <c r="J1204" s="136"/>
      <c r="K1204" s="138"/>
      <c r="L1204" s="138"/>
      <c r="M1204" s="139"/>
      <c r="N1204" s="140"/>
      <c r="O1204" s="139"/>
      <c r="P1204" s="140"/>
      <c r="Q1204" s="141"/>
      <c r="R1204" s="140"/>
      <c r="S1204" s="142"/>
      <c r="T1204" s="143"/>
      <c r="U1204" s="121"/>
    </row>
    <row r="1205" spans="2:21" ht="21.95" customHeight="1">
      <c r="B1205" s="128"/>
      <c r="C1205" s="10"/>
      <c r="D1205" s="10"/>
      <c r="E1205" s="129"/>
      <c r="F1205" s="10"/>
      <c r="G1205" s="10"/>
      <c r="H1205" s="10"/>
      <c r="I1205" s="10"/>
      <c r="J1205" s="10"/>
      <c r="K1205" s="129"/>
      <c r="L1205" s="130"/>
      <c r="M1205" s="144"/>
      <c r="N1205" s="145"/>
      <c r="O1205" s="144"/>
      <c r="P1205" s="145"/>
      <c r="Q1205" s="144"/>
      <c r="R1205" s="145"/>
      <c r="S1205" s="132"/>
      <c r="T1205" s="133"/>
      <c r="U1205" s="121"/>
    </row>
    <row r="1206" spans="2:21" ht="21.95" customHeight="1">
      <c r="B1206" s="134"/>
      <c r="C1206" s="135"/>
      <c r="D1206" s="136"/>
      <c r="E1206" s="137"/>
      <c r="F1206" s="135"/>
      <c r="G1206" s="136"/>
      <c r="H1206" s="136"/>
      <c r="I1206" s="136"/>
      <c r="J1206" s="136"/>
      <c r="K1206" s="138"/>
      <c r="L1206" s="138"/>
      <c r="M1206" s="139"/>
      <c r="N1206" s="140"/>
      <c r="O1206" s="139"/>
      <c r="P1206" s="140"/>
      <c r="Q1206" s="141"/>
      <c r="R1206" s="140"/>
      <c r="S1206" s="142"/>
      <c r="T1206" s="143"/>
      <c r="U1206" s="121"/>
    </row>
    <row r="1207" spans="2:21" ht="21.95" customHeight="1">
      <c r="B1207" s="128"/>
      <c r="C1207" s="10"/>
      <c r="D1207" s="10"/>
      <c r="E1207" s="129"/>
      <c r="F1207" s="10"/>
      <c r="G1207" s="10"/>
      <c r="H1207" s="10"/>
      <c r="I1207" s="10"/>
      <c r="J1207" s="10"/>
      <c r="K1207" s="129"/>
      <c r="L1207" s="130"/>
      <c r="M1207" s="144"/>
      <c r="N1207" s="145"/>
      <c r="O1207" s="144"/>
      <c r="P1207" s="145"/>
      <c r="Q1207" s="144"/>
      <c r="R1207" s="145"/>
      <c r="S1207" s="132"/>
      <c r="T1207" s="133"/>
      <c r="U1207" s="121"/>
    </row>
    <row r="1208" spans="2:21" ht="21.95" customHeight="1">
      <c r="B1208" s="134"/>
      <c r="C1208" s="135"/>
      <c r="D1208" s="136"/>
      <c r="E1208" s="137"/>
      <c r="F1208" s="135"/>
      <c r="G1208" s="136"/>
      <c r="H1208" s="136"/>
      <c r="I1208" s="136"/>
      <c r="J1208" s="136"/>
      <c r="K1208" s="138"/>
      <c r="L1208" s="138"/>
      <c r="M1208" s="139"/>
      <c r="N1208" s="140"/>
      <c r="O1208" s="139"/>
      <c r="P1208" s="140"/>
      <c r="Q1208" s="141"/>
      <c r="R1208" s="140"/>
      <c r="S1208" s="142"/>
      <c r="T1208" s="143"/>
      <c r="U1208" s="121"/>
    </row>
    <row r="1209" spans="2:21" ht="21.95" customHeight="1">
      <c r="B1209" s="128"/>
      <c r="C1209" s="10"/>
      <c r="D1209" s="10"/>
      <c r="E1209" s="129"/>
      <c r="F1209" s="10"/>
      <c r="G1209" s="10"/>
      <c r="H1209" s="10"/>
      <c r="I1209" s="10"/>
      <c r="J1209" s="10"/>
      <c r="K1209" s="129"/>
      <c r="L1209" s="130"/>
      <c r="M1209" s="144"/>
      <c r="N1209" s="145"/>
      <c r="O1209" s="144"/>
      <c r="P1209" s="145"/>
      <c r="Q1209" s="144"/>
      <c r="R1209" s="145"/>
      <c r="S1209" s="132"/>
      <c r="T1209" s="133"/>
      <c r="U1209" s="121"/>
    </row>
    <row r="1210" spans="2:21" ht="21.95" customHeight="1">
      <c r="B1210" s="134"/>
      <c r="C1210" s="135"/>
      <c r="D1210" s="136"/>
      <c r="E1210" s="137"/>
      <c r="F1210" s="135"/>
      <c r="G1210" s="136"/>
      <c r="H1210" s="136"/>
      <c r="I1210" s="136"/>
      <c r="J1210" s="136"/>
      <c r="K1210" s="138"/>
      <c r="L1210" s="138"/>
      <c r="M1210" s="139"/>
      <c r="N1210" s="140"/>
      <c r="O1210" s="139"/>
      <c r="P1210" s="140"/>
      <c r="Q1210" s="141"/>
      <c r="R1210" s="140"/>
      <c r="S1210" s="142"/>
      <c r="T1210" s="143"/>
      <c r="U1210" s="121"/>
    </row>
    <row r="1211" spans="2:21" ht="21.95" customHeight="1">
      <c r="B1211" s="128"/>
      <c r="C1211" s="10"/>
      <c r="D1211" s="10"/>
      <c r="E1211" s="129"/>
      <c r="F1211" s="10"/>
      <c r="G1211" s="10"/>
      <c r="H1211" s="10"/>
      <c r="I1211" s="10"/>
      <c r="J1211" s="10"/>
      <c r="K1211" s="129"/>
      <c r="L1211" s="130"/>
      <c r="M1211" s="144"/>
      <c r="N1211" s="145"/>
      <c r="O1211" s="144"/>
      <c r="P1211" s="145"/>
      <c r="Q1211" s="144"/>
      <c r="R1211" s="145"/>
      <c r="S1211" s="146"/>
      <c r="T1211" s="133"/>
      <c r="U1211" s="121"/>
    </row>
    <row r="1212" spans="2:21" ht="21.95" customHeight="1">
      <c r="B1212" s="134"/>
      <c r="C1212" s="135"/>
      <c r="D1212" s="136"/>
      <c r="E1212" s="137"/>
      <c r="F1212" s="135"/>
      <c r="G1212" s="136"/>
      <c r="H1212" s="136"/>
      <c r="I1212" s="136"/>
      <c r="J1212" s="136"/>
      <c r="K1212" s="138"/>
      <c r="L1212" s="138"/>
      <c r="M1212" s="139"/>
      <c r="N1212" s="140"/>
      <c r="O1212" s="139"/>
      <c r="P1212" s="140"/>
      <c r="Q1212" s="141"/>
      <c r="R1212" s="140"/>
      <c r="S1212" s="142"/>
      <c r="T1212" s="143"/>
      <c r="U1212" s="121"/>
    </row>
    <row r="1213" spans="2:21" ht="21.95" customHeight="1">
      <c r="B1213" s="128"/>
      <c r="C1213" s="10"/>
      <c r="D1213" s="10"/>
      <c r="E1213" s="129"/>
      <c r="F1213" s="10"/>
      <c r="G1213" s="10"/>
      <c r="H1213" s="10"/>
      <c r="I1213" s="10"/>
      <c r="J1213" s="10"/>
      <c r="K1213" s="129"/>
      <c r="L1213" s="130"/>
      <c r="M1213" s="144"/>
      <c r="N1213" s="145"/>
      <c r="O1213" s="144"/>
      <c r="P1213" s="145"/>
      <c r="Q1213" s="144"/>
      <c r="R1213" s="145"/>
      <c r="S1213" s="146"/>
      <c r="T1213" s="133"/>
      <c r="U1213" s="121"/>
    </row>
    <row r="1214" spans="2:21" ht="21.95" customHeight="1">
      <c r="B1214" s="134"/>
      <c r="C1214" s="135"/>
      <c r="D1214" s="136"/>
      <c r="E1214" s="137"/>
      <c r="F1214" s="135"/>
      <c r="G1214" s="136"/>
      <c r="H1214" s="136"/>
      <c r="I1214" s="136"/>
      <c r="J1214" s="136"/>
      <c r="K1214" s="138"/>
      <c r="L1214" s="138"/>
      <c r="M1214" s="139"/>
      <c r="N1214" s="140"/>
      <c r="O1214" s="139"/>
      <c r="P1214" s="140"/>
      <c r="Q1214" s="141"/>
      <c r="R1214" s="140"/>
      <c r="S1214" s="142"/>
      <c r="T1214" s="143"/>
      <c r="U1214" s="121"/>
    </row>
    <row r="1215" spans="2:21" ht="21.95" customHeight="1">
      <c r="B1215" s="128"/>
      <c r="C1215" s="10"/>
      <c r="D1215" s="10"/>
      <c r="E1215" s="129"/>
      <c r="F1215" s="10"/>
      <c r="G1215" s="10"/>
      <c r="H1215" s="10"/>
      <c r="I1215" s="10"/>
      <c r="J1215" s="10"/>
      <c r="K1215" s="129"/>
      <c r="L1215" s="130"/>
      <c r="M1215" s="144"/>
      <c r="N1215" s="145"/>
      <c r="O1215" s="144"/>
      <c r="P1215" s="145"/>
      <c r="Q1215" s="144"/>
      <c r="R1215" s="145"/>
      <c r="S1215" s="147"/>
      <c r="T1215" s="133"/>
      <c r="U1215" s="121"/>
    </row>
    <row r="1216" spans="2:21" ht="21.95" customHeight="1">
      <c r="B1216" s="134"/>
      <c r="C1216" s="135"/>
      <c r="D1216" s="136"/>
      <c r="E1216" s="137"/>
      <c r="F1216" s="135"/>
      <c r="G1216" s="136"/>
      <c r="H1216" s="136"/>
      <c r="I1216" s="136"/>
      <c r="J1216" s="136"/>
      <c r="K1216" s="138"/>
      <c r="L1216" s="138"/>
      <c r="M1216" s="139"/>
      <c r="N1216" s="140"/>
      <c r="O1216" s="139"/>
      <c r="P1216" s="140"/>
      <c r="Q1216" s="141"/>
      <c r="R1216" s="140"/>
      <c r="S1216" s="142"/>
      <c r="T1216" s="143"/>
      <c r="U1216" s="121"/>
    </row>
    <row r="1217" spans="2:21" ht="21.95" customHeight="1">
      <c r="B1217" s="128"/>
      <c r="C1217" s="10"/>
      <c r="D1217" s="10"/>
      <c r="E1217" s="129"/>
      <c r="F1217" s="10"/>
      <c r="G1217" s="10"/>
      <c r="H1217" s="10"/>
      <c r="I1217" s="10"/>
      <c r="J1217" s="10"/>
      <c r="K1217" s="129"/>
      <c r="L1217" s="130"/>
      <c r="M1217" s="144"/>
      <c r="N1217" s="145"/>
      <c r="O1217" s="144"/>
      <c r="P1217" s="145"/>
      <c r="Q1217" s="144"/>
      <c r="R1217" s="145"/>
      <c r="S1217" s="146"/>
      <c r="T1217" s="133"/>
      <c r="U1217" s="121"/>
    </row>
    <row r="1218" spans="2:21" ht="21.75" customHeight="1">
      <c r="B1218" s="134"/>
      <c r="C1218" s="135"/>
      <c r="D1218" s="136"/>
      <c r="E1218" s="137"/>
      <c r="F1218" s="135"/>
      <c r="G1218" s="136"/>
      <c r="H1218" s="136"/>
      <c r="I1218" s="136"/>
      <c r="J1218" s="136"/>
      <c r="K1218" s="138"/>
      <c r="L1218" s="138"/>
      <c r="M1218" s="139"/>
      <c r="N1218" s="140"/>
      <c r="O1218" s="139"/>
      <c r="P1218" s="140"/>
      <c r="Q1218" s="141"/>
      <c r="R1218" s="140"/>
      <c r="S1218" s="142"/>
      <c r="T1218" s="143"/>
      <c r="U1218" s="121"/>
    </row>
    <row r="1219" spans="2:21" ht="23.25" customHeight="1">
      <c r="B1219" s="128"/>
      <c r="C1219" s="10"/>
      <c r="D1219" s="10"/>
      <c r="E1219" s="129"/>
      <c r="F1219" s="10"/>
      <c r="G1219" s="10"/>
      <c r="H1219" s="10"/>
      <c r="I1219" s="10"/>
      <c r="J1219" s="10"/>
      <c r="K1219" s="129"/>
      <c r="L1219" s="130"/>
      <c r="M1219" s="144"/>
      <c r="N1219" s="145"/>
      <c r="O1219" s="144"/>
      <c r="P1219" s="145"/>
      <c r="Q1219" s="144"/>
      <c r="R1219" s="145"/>
      <c r="S1219" s="147"/>
      <c r="T1219" s="133"/>
      <c r="U1219" s="121"/>
    </row>
    <row r="1220" spans="2:21" ht="21.95" customHeight="1">
      <c r="B1220" s="134"/>
      <c r="C1220" s="135"/>
      <c r="D1220" s="136"/>
      <c r="E1220" s="137"/>
      <c r="F1220" s="135"/>
      <c r="G1220" s="136"/>
      <c r="H1220" s="136"/>
      <c r="I1220" s="136"/>
      <c r="J1220" s="136"/>
      <c r="K1220" s="138"/>
      <c r="L1220" s="138"/>
      <c r="M1220" s="139"/>
      <c r="N1220" s="140"/>
      <c r="O1220" s="139"/>
      <c r="P1220" s="140"/>
      <c r="Q1220" s="141"/>
      <c r="R1220" s="140"/>
      <c r="S1220" s="142"/>
      <c r="T1220" s="143"/>
      <c r="U1220" s="121"/>
    </row>
    <row r="1221" spans="2:21" ht="21.95" customHeight="1">
      <c r="B1221" s="128"/>
      <c r="C1221" s="10"/>
      <c r="D1221" s="10"/>
      <c r="E1221" s="129"/>
      <c r="F1221" s="10"/>
      <c r="G1221" s="10"/>
      <c r="H1221" s="10"/>
      <c r="I1221" s="10"/>
      <c r="J1221" s="10"/>
      <c r="K1221" s="129"/>
      <c r="L1221" s="130"/>
      <c r="M1221" s="145"/>
      <c r="N1221" s="145"/>
      <c r="O1221" s="145"/>
      <c r="P1221" s="145"/>
      <c r="Q1221" s="144"/>
      <c r="R1221" s="145"/>
      <c r="S1221" s="146"/>
      <c r="T1221" s="148"/>
      <c r="U1221" s="121"/>
    </row>
    <row r="1222" spans="2:21" ht="21.95" customHeight="1">
      <c r="B1222" s="134"/>
      <c r="C1222" s="135"/>
      <c r="D1222" s="136"/>
      <c r="E1222" s="137"/>
      <c r="F1222" s="135"/>
      <c r="G1222" s="136"/>
      <c r="H1222" s="136"/>
      <c r="I1222" s="136"/>
      <c r="J1222" s="136"/>
      <c r="K1222" s="138"/>
      <c r="L1222" s="138"/>
      <c r="M1222" s="137"/>
      <c r="N1222" s="140"/>
      <c r="O1222" s="137"/>
      <c r="P1222" s="140"/>
      <c r="Q1222" s="149"/>
      <c r="R1222" s="140"/>
      <c r="S1222" s="142"/>
      <c r="T1222" s="150"/>
      <c r="U1222" s="121"/>
    </row>
    <row r="1223" spans="2:21" ht="21.95" customHeight="1">
      <c r="B1223" s="128"/>
      <c r="C1223" s="10"/>
      <c r="D1223" s="10"/>
      <c r="E1223" s="129"/>
      <c r="F1223" s="10"/>
      <c r="G1223" s="10"/>
      <c r="H1223" s="10"/>
      <c r="I1223" s="10"/>
      <c r="J1223" s="10"/>
      <c r="K1223" s="129"/>
      <c r="L1223" s="130"/>
      <c r="M1223" s="145"/>
      <c r="N1223" s="145"/>
      <c r="O1223" s="145"/>
      <c r="P1223" s="145"/>
      <c r="Q1223" s="145"/>
      <c r="R1223" s="145"/>
      <c r="S1223" s="147"/>
      <c r="T1223" s="148"/>
      <c r="U1223" s="121"/>
    </row>
    <row r="1224" spans="2:21" ht="21.95" customHeight="1">
      <c r="B1224" s="134"/>
      <c r="C1224" s="135"/>
      <c r="D1224" s="136"/>
      <c r="E1224" s="137"/>
      <c r="F1224" s="135"/>
      <c r="G1224" s="136"/>
      <c r="H1224" s="136"/>
      <c r="I1224" s="136"/>
      <c r="J1224" s="136"/>
      <c r="K1224" s="138"/>
      <c r="L1224" s="138"/>
      <c r="M1224" s="137"/>
      <c r="N1224" s="140"/>
      <c r="O1224" s="137"/>
      <c r="P1224" s="140"/>
      <c r="Q1224" s="149"/>
      <c r="R1224" s="140"/>
      <c r="S1224" s="142"/>
      <c r="T1224" s="150"/>
      <c r="U1224" s="121"/>
    </row>
    <row r="1225" spans="2:21" ht="21.95" customHeight="1">
      <c r="B1225" s="128"/>
      <c r="C1225" s="10"/>
      <c r="D1225" s="10"/>
      <c r="E1225" s="129"/>
      <c r="F1225" s="10"/>
      <c r="G1225" s="10"/>
      <c r="H1225" s="10"/>
      <c r="I1225" s="10"/>
      <c r="J1225" s="10"/>
      <c r="K1225" s="129"/>
      <c r="L1225" s="130"/>
      <c r="M1225" s="145"/>
      <c r="N1225" s="145"/>
      <c r="O1225" s="145"/>
      <c r="P1225" s="145"/>
      <c r="Q1225" s="145"/>
      <c r="R1225" s="145"/>
      <c r="S1225" s="147"/>
      <c r="T1225" s="148"/>
      <c r="U1225" s="121"/>
    </row>
    <row r="1226" spans="2:21" ht="21.95" customHeight="1">
      <c r="B1226" s="134"/>
      <c r="C1226" s="135"/>
      <c r="D1226" s="136"/>
      <c r="E1226" s="137"/>
      <c r="F1226" s="135"/>
      <c r="G1226" s="136"/>
      <c r="H1226" s="136"/>
      <c r="I1226" s="136"/>
      <c r="J1226" s="136"/>
      <c r="K1226" s="138"/>
      <c r="L1226" s="138"/>
      <c r="M1226" s="149"/>
      <c r="N1226" s="149"/>
      <c r="O1226" s="149"/>
      <c r="P1226" s="149"/>
      <c r="Q1226" s="149"/>
      <c r="R1226" s="149"/>
      <c r="S1226" s="142"/>
      <c r="T1226" s="150"/>
      <c r="U1226" s="121"/>
    </row>
    <row r="1227" spans="2:21" ht="21.95" customHeight="1">
      <c r="B1227" s="128"/>
      <c r="C1227" s="10"/>
      <c r="D1227" s="10"/>
      <c r="E1227" s="129"/>
      <c r="F1227" s="10"/>
      <c r="G1227" s="10"/>
      <c r="H1227" s="10"/>
      <c r="I1227" s="10"/>
      <c r="J1227" s="10"/>
      <c r="K1227" s="129"/>
      <c r="L1227" s="130"/>
      <c r="M1227" s="145"/>
      <c r="N1227" s="145"/>
      <c r="O1227" s="145"/>
      <c r="P1227" s="145"/>
      <c r="Q1227" s="145"/>
      <c r="R1227" s="145"/>
      <c r="S1227" s="147"/>
      <c r="T1227" s="148"/>
      <c r="U1227" s="121"/>
    </row>
    <row r="1228" spans="2:21" ht="21.95" customHeight="1">
      <c r="B1228" s="134"/>
      <c r="C1228" s="135"/>
      <c r="D1228" s="136"/>
      <c r="E1228" s="137"/>
      <c r="F1228" s="135"/>
      <c r="G1228" s="136"/>
      <c r="H1228" s="136"/>
      <c r="I1228" s="136"/>
      <c r="J1228" s="136"/>
      <c r="K1228" s="138"/>
      <c r="L1228" s="138"/>
      <c r="M1228" s="149"/>
      <c r="N1228" s="149"/>
      <c r="O1228" s="149"/>
      <c r="P1228" s="149"/>
      <c r="Q1228" s="149"/>
      <c r="R1228" s="149"/>
      <c r="S1228" s="142"/>
      <c r="T1228" s="150"/>
      <c r="U1228" s="121"/>
    </row>
    <row r="1229" spans="2:21" ht="21.95" customHeight="1">
      <c r="B1229" s="128"/>
      <c r="C1229" s="10"/>
      <c r="D1229" s="10"/>
      <c r="E1229" s="129"/>
      <c r="F1229" s="10"/>
      <c r="G1229" s="10"/>
      <c r="H1229" s="10"/>
      <c r="I1229" s="10"/>
      <c r="J1229" s="10"/>
      <c r="K1229" s="129"/>
      <c r="L1229" s="130"/>
      <c r="M1229" s="145"/>
      <c r="N1229" s="145"/>
      <c r="O1229" s="145"/>
      <c r="P1229" s="145"/>
      <c r="Q1229" s="145"/>
      <c r="R1229" s="145"/>
      <c r="S1229" s="147"/>
      <c r="T1229" s="148"/>
      <c r="U1229" s="121"/>
    </row>
    <row r="1230" spans="2:21" ht="21.95" customHeight="1" thickBot="1">
      <c r="B1230" s="151"/>
      <c r="C1230" s="152"/>
      <c r="D1230" s="152"/>
      <c r="E1230" s="153"/>
      <c r="F1230" s="152"/>
      <c r="G1230" s="152"/>
      <c r="H1230" s="152"/>
      <c r="I1230" s="152"/>
      <c r="J1230" s="152"/>
      <c r="K1230" s="154"/>
      <c r="L1230" s="154"/>
      <c r="M1230" s="155"/>
      <c r="N1230" s="155"/>
      <c r="O1230" s="155"/>
      <c r="P1230" s="155"/>
      <c r="Q1230" s="155"/>
      <c r="R1230" s="155"/>
      <c r="S1230" s="156"/>
      <c r="T1230" s="157"/>
      <c r="U1230" s="121"/>
    </row>
    <row r="1231" spans="2:21" ht="19.899999999999999" customHeight="1">
      <c r="B1231" s="128"/>
      <c r="C1231" s="10"/>
      <c r="D1231" s="10"/>
      <c r="E1231" s="129"/>
      <c r="F1231" s="10"/>
      <c r="G1231" s="10"/>
      <c r="H1231" s="10"/>
      <c r="I1231" s="10"/>
      <c r="J1231" s="10"/>
      <c r="K1231" s="129"/>
      <c r="L1231" s="130"/>
      <c r="M1231" s="145"/>
      <c r="N1231" s="145"/>
      <c r="O1231" s="145"/>
      <c r="P1231" s="145"/>
      <c r="Q1231" s="145"/>
      <c r="R1231" s="145"/>
      <c r="S1231" s="146"/>
      <c r="T1231" s="148"/>
      <c r="U1231" s="121"/>
    </row>
    <row r="1232" spans="2:21" ht="19.899999999999999" customHeight="1">
      <c r="B1232" s="478" t="s">
        <v>3</v>
      </c>
      <c r="C1232" s="479"/>
      <c r="D1232" s="480"/>
      <c r="E1232" s="129"/>
      <c r="F1232" s="10"/>
      <c r="G1232" s="10"/>
      <c r="H1232" s="10"/>
      <c r="I1232" s="10"/>
      <c r="J1232" s="10"/>
      <c r="K1232" s="129"/>
      <c r="L1232" s="130"/>
      <c r="M1232" s="145">
        <f t="shared" ref="M1232:R1232" si="13">SUM(M1197:M1230)</f>
        <v>1655000</v>
      </c>
      <c r="N1232" s="145">
        <f t="shared" si="13"/>
        <v>1655000</v>
      </c>
      <c r="O1232" s="145">
        <f t="shared" si="13"/>
        <v>2139200</v>
      </c>
      <c r="P1232" s="145">
        <f t="shared" si="13"/>
        <v>2139200</v>
      </c>
      <c r="Q1232" s="145">
        <f t="shared" si="13"/>
        <v>2151500</v>
      </c>
      <c r="R1232" s="145">
        <f t="shared" si="13"/>
        <v>2151500</v>
      </c>
      <c r="S1232" s="145"/>
      <c r="T1232" s="158"/>
      <c r="U1232" s="121"/>
    </row>
    <row r="1233" spans="1:21" ht="19.899999999999999" customHeight="1" thickBot="1">
      <c r="B1233" s="151"/>
      <c r="C1233" s="152"/>
      <c r="D1233" s="152"/>
      <c r="E1233" s="153"/>
      <c r="F1233" s="152"/>
      <c r="G1233" s="152"/>
      <c r="H1233" s="152"/>
      <c r="I1233" s="152"/>
      <c r="J1233" s="152"/>
      <c r="K1233" s="153"/>
      <c r="L1233" s="154"/>
      <c r="M1233" s="155"/>
      <c r="N1233" s="155"/>
      <c r="O1233" s="155"/>
      <c r="P1233" s="155"/>
      <c r="Q1233" s="155"/>
      <c r="R1233" s="155"/>
      <c r="S1233" s="159"/>
      <c r="T1233" s="157"/>
      <c r="U1233" s="121"/>
    </row>
    <row r="1235" spans="1:21">
      <c r="B1235" s="28" t="e">
        <f>B1191</f>
        <v>#REF!</v>
      </c>
      <c r="T1235" s="46"/>
    </row>
    <row r="1236" spans="1:21" ht="42">
      <c r="A1236" s="109"/>
      <c r="M1236" s="110" t="s">
        <v>17</v>
      </c>
    </row>
    <row r="1237" spans="1:21" ht="21.75" thickBot="1">
      <c r="B1237" s="111"/>
      <c r="C1237" s="112"/>
      <c r="D1237" s="112"/>
      <c r="E1237" s="112"/>
      <c r="F1237" s="112"/>
      <c r="G1237" s="112"/>
      <c r="H1237" s="112"/>
      <c r="I1237" s="112"/>
      <c r="J1237" s="112"/>
      <c r="K1237" s="112"/>
      <c r="L1237" s="113"/>
      <c r="M1237" s="112"/>
      <c r="N1237" s="112"/>
      <c r="O1237" s="112"/>
      <c r="P1237" s="112"/>
      <c r="Q1237" s="112"/>
      <c r="R1237" s="112"/>
      <c r="S1237" s="114"/>
      <c r="T1237" s="115"/>
    </row>
    <row r="1238" spans="1:21" ht="19.899999999999999" customHeight="1">
      <c r="B1238" s="116"/>
      <c r="C1238" s="117"/>
      <c r="D1238" s="117"/>
      <c r="E1238" s="118"/>
      <c r="F1238" s="117"/>
      <c r="G1238" s="117"/>
      <c r="H1238" s="117"/>
      <c r="I1238" s="117"/>
      <c r="J1238" s="117"/>
      <c r="K1238" s="118"/>
      <c r="L1238" s="119"/>
      <c r="M1238" s="481" t="s">
        <v>18</v>
      </c>
      <c r="N1238" s="482"/>
      <c r="O1238" s="481" t="s">
        <v>18</v>
      </c>
      <c r="P1238" s="482"/>
      <c r="Q1238" s="481" t="s">
        <v>18</v>
      </c>
      <c r="R1238" s="482"/>
      <c r="S1238" s="119" t="s">
        <v>19</v>
      </c>
      <c r="T1238" s="120"/>
      <c r="U1238" s="121"/>
    </row>
    <row r="1239" spans="1:21" ht="19.899999999999999" customHeight="1">
      <c r="B1239" s="483" t="s">
        <v>20</v>
      </c>
      <c r="C1239" s="484"/>
      <c r="D1239" s="485"/>
      <c r="E1239" s="486" t="s">
        <v>21</v>
      </c>
      <c r="F1239" s="484"/>
      <c r="G1239" s="484"/>
      <c r="H1239" s="484"/>
      <c r="I1239" s="484"/>
      <c r="J1239" s="485"/>
      <c r="K1239" s="122" t="s">
        <v>22</v>
      </c>
      <c r="L1239" s="122" t="s">
        <v>5</v>
      </c>
      <c r="M1239" s="487" t="s">
        <v>489</v>
      </c>
      <c r="N1239" s="488"/>
      <c r="O1239" s="487" t="s">
        <v>490</v>
      </c>
      <c r="P1239" s="488"/>
      <c r="Q1239" s="487" t="s">
        <v>491</v>
      </c>
      <c r="R1239" s="488"/>
      <c r="S1239" s="122" t="s">
        <v>23</v>
      </c>
      <c r="T1239" s="123" t="s">
        <v>24</v>
      </c>
      <c r="U1239" s="121"/>
    </row>
    <row r="1240" spans="1:21" ht="19.899999999999999" customHeight="1" thickBot="1">
      <c r="B1240" s="124"/>
      <c r="C1240" s="114"/>
      <c r="D1240" s="114"/>
      <c r="E1240" s="125"/>
      <c r="F1240" s="114"/>
      <c r="G1240" s="114"/>
      <c r="H1240" s="114"/>
      <c r="I1240" s="114"/>
      <c r="J1240" s="114"/>
      <c r="K1240" s="125"/>
      <c r="L1240" s="126"/>
      <c r="M1240" s="126" t="s">
        <v>25</v>
      </c>
      <c r="N1240" s="126" t="s">
        <v>26</v>
      </c>
      <c r="O1240" s="126" t="s">
        <v>25</v>
      </c>
      <c r="P1240" s="126" t="s">
        <v>26</v>
      </c>
      <c r="Q1240" s="126" t="s">
        <v>25</v>
      </c>
      <c r="R1240" s="126" t="s">
        <v>26</v>
      </c>
      <c r="S1240" s="126"/>
      <c r="T1240" s="127"/>
      <c r="U1240" s="121"/>
    </row>
    <row r="1241" spans="1:21" ht="21.95" customHeight="1">
      <c r="B1241" s="128"/>
      <c r="C1241" s="10"/>
      <c r="D1241" s="10"/>
      <c r="E1241" s="129"/>
      <c r="F1241" s="10" t="s">
        <v>436</v>
      </c>
      <c r="G1241" s="10"/>
      <c r="H1241" s="10"/>
      <c r="I1241" s="10"/>
      <c r="J1241" s="10"/>
      <c r="K1241" s="129"/>
      <c r="L1241" s="130"/>
      <c r="M1241" s="131"/>
      <c r="N1241" s="129"/>
      <c r="O1241" s="131"/>
      <c r="P1241" s="129"/>
      <c r="Q1241" s="131"/>
      <c r="R1241" s="129"/>
      <c r="S1241" s="132"/>
      <c r="T1241" s="133"/>
      <c r="U1241" s="121"/>
    </row>
    <row r="1242" spans="1:21" ht="21.95" customHeight="1">
      <c r="B1242" s="134"/>
      <c r="C1242" s="135" t="s">
        <v>434</v>
      </c>
      <c r="D1242" s="136"/>
      <c r="E1242" s="137"/>
      <c r="F1242" s="135" t="s">
        <v>437</v>
      </c>
      <c r="G1242" s="136"/>
      <c r="H1242" s="136"/>
      <c r="I1242" s="136"/>
      <c r="J1242" s="136"/>
      <c r="K1242" s="138">
        <v>1</v>
      </c>
      <c r="L1242" s="138" t="s">
        <v>124</v>
      </c>
      <c r="M1242" s="139">
        <v>96000</v>
      </c>
      <c r="N1242" s="140">
        <f>SUM(K1242*M1242)</f>
        <v>96000</v>
      </c>
      <c r="O1242" s="139">
        <v>95000</v>
      </c>
      <c r="P1242" s="140">
        <f>SUM(K1242*O1242)</f>
        <v>95000</v>
      </c>
      <c r="Q1242" s="141">
        <v>135000</v>
      </c>
      <c r="R1242" s="177">
        <f>SUM(K1242*Q1242)</f>
        <v>135000</v>
      </c>
      <c r="S1242" s="142">
        <f>O1242</f>
        <v>95000</v>
      </c>
      <c r="T1242" s="143" t="str">
        <f>O1239</f>
        <v>(株)ｵ-ｴｽ沖縄黒板</v>
      </c>
      <c r="U1242" s="121"/>
    </row>
    <row r="1243" spans="1:21" ht="21.95" customHeight="1">
      <c r="B1243" s="128"/>
      <c r="C1243" s="10"/>
      <c r="D1243" s="10"/>
      <c r="E1243" s="129"/>
      <c r="F1243" s="10" t="s">
        <v>438</v>
      </c>
      <c r="G1243" s="10"/>
      <c r="H1243" s="10"/>
      <c r="I1243" s="10"/>
      <c r="J1243" s="10"/>
      <c r="K1243" s="129"/>
      <c r="L1243" s="130"/>
      <c r="M1243" s="131"/>
      <c r="N1243" s="129"/>
      <c r="O1243" s="131"/>
      <c r="P1243" s="129"/>
      <c r="Q1243" s="131"/>
      <c r="R1243" s="129"/>
      <c r="S1243" s="132"/>
      <c r="T1243" s="133"/>
      <c r="U1243" s="121"/>
    </row>
    <row r="1244" spans="1:21" ht="21.95" customHeight="1">
      <c r="B1244" s="134"/>
      <c r="C1244" s="135" t="s">
        <v>435</v>
      </c>
      <c r="D1244" s="136"/>
      <c r="E1244" s="137"/>
      <c r="F1244" s="135" t="s">
        <v>439</v>
      </c>
      <c r="G1244" s="136"/>
      <c r="H1244" s="136"/>
      <c r="I1244" s="136"/>
      <c r="J1244" s="136"/>
      <c r="K1244" s="138">
        <v>1</v>
      </c>
      <c r="L1244" s="138" t="s">
        <v>124</v>
      </c>
      <c r="M1244" s="139">
        <v>89000</v>
      </c>
      <c r="N1244" s="140">
        <f>SUM(K1244*M1244)</f>
        <v>89000</v>
      </c>
      <c r="O1244" s="139">
        <v>88000</v>
      </c>
      <c r="P1244" s="140">
        <f>SUM(K1244*O1244)</f>
        <v>88000</v>
      </c>
      <c r="Q1244" s="141">
        <v>123500</v>
      </c>
      <c r="R1244" s="177">
        <f>SUM(K1244*Q1244)</f>
        <v>123500</v>
      </c>
      <c r="S1244" s="142">
        <f>O1244</f>
        <v>88000</v>
      </c>
      <c r="T1244" s="143" t="str">
        <f>T1242</f>
        <v>(株)ｵ-ｴｽ沖縄黒板</v>
      </c>
      <c r="U1244" s="121"/>
    </row>
    <row r="1245" spans="1:21" ht="21.95" customHeight="1">
      <c r="B1245" s="128"/>
      <c r="C1245" s="10"/>
      <c r="D1245" s="10"/>
      <c r="E1245" s="129"/>
      <c r="F1245" s="10"/>
      <c r="G1245" s="10"/>
      <c r="H1245" s="10"/>
      <c r="I1245" s="10"/>
      <c r="J1245" s="10"/>
      <c r="K1245" s="129"/>
      <c r="L1245" s="130"/>
      <c r="M1245" s="144"/>
      <c r="N1245" s="145"/>
      <c r="O1245" s="144"/>
      <c r="P1245" s="145"/>
      <c r="Q1245" s="144"/>
      <c r="R1245" s="145"/>
      <c r="S1245" s="132"/>
      <c r="T1245" s="133"/>
      <c r="U1245" s="121"/>
    </row>
    <row r="1246" spans="1:21" ht="21.95" customHeight="1">
      <c r="B1246" s="134"/>
      <c r="C1246" s="135"/>
      <c r="D1246" s="136"/>
      <c r="E1246" s="137"/>
      <c r="F1246" s="135"/>
      <c r="G1246" s="136"/>
      <c r="H1246" s="136"/>
      <c r="I1246" s="136"/>
      <c r="J1246" s="136"/>
      <c r="K1246" s="138"/>
      <c r="L1246" s="138"/>
      <c r="M1246" s="139"/>
      <c r="N1246" s="140"/>
      <c r="O1246" s="139"/>
      <c r="P1246" s="140"/>
      <c r="Q1246" s="141"/>
      <c r="R1246" s="140"/>
      <c r="S1246" s="142"/>
      <c r="T1246" s="143"/>
      <c r="U1246" s="121"/>
    </row>
    <row r="1247" spans="1:21" ht="21.95" customHeight="1">
      <c r="B1247" s="128"/>
      <c r="C1247" s="10"/>
      <c r="D1247" s="10"/>
      <c r="E1247" s="129"/>
      <c r="F1247" s="10"/>
      <c r="G1247" s="10"/>
      <c r="H1247" s="10"/>
      <c r="I1247" s="10"/>
      <c r="J1247" s="10"/>
      <c r="K1247" s="129"/>
      <c r="L1247" s="130"/>
      <c r="M1247" s="144"/>
      <c r="N1247" s="145"/>
      <c r="O1247" s="144"/>
      <c r="P1247" s="145"/>
      <c r="Q1247" s="144"/>
      <c r="R1247" s="145"/>
      <c r="S1247" s="132"/>
      <c r="T1247" s="133"/>
      <c r="U1247" s="121"/>
    </row>
    <row r="1248" spans="1:21" ht="21.95" customHeight="1">
      <c r="B1248" s="134"/>
      <c r="C1248" s="135"/>
      <c r="D1248" s="136"/>
      <c r="E1248" s="137"/>
      <c r="F1248" s="135"/>
      <c r="G1248" s="136"/>
      <c r="H1248" s="136"/>
      <c r="I1248" s="136"/>
      <c r="J1248" s="136"/>
      <c r="K1248" s="138"/>
      <c r="L1248" s="138"/>
      <c r="M1248" s="139"/>
      <c r="N1248" s="140"/>
      <c r="O1248" s="139"/>
      <c r="P1248" s="140"/>
      <c r="Q1248" s="141"/>
      <c r="R1248" s="140"/>
      <c r="S1248" s="142"/>
      <c r="T1248" s="143"/>
      <c r="U1248" s="121"/>
    </row>
    <row r="1249" spans="2:21" ht="21.95" customHeight="1">
      <c r="B1249" s="128"/>
      <c r="C1249" s="10"/>
      <c r="D1249" s="10"/>
      <c r="E1249" s="129"/>
      <c r="F1249" s="10"/>
      <c r="G1249" s="10"/>
      <c r="H1249" s="10"/>
      <c r="I1249" s="10"/>
      <c r="J1249" s="10"/>
      <c r="K1249" s="129"/>
      <c r="L1249" s="130"/>
      <c r="M1249" s="144"/>
      <c r="N1249" s="145"/>
      <c r="O1249" s="144"/>
      <c r="P1249" s="145"/>
      <c r="Q1249" s="144"/>
      <c r="R1249" s="145"/>
      <c r="S1249" s="132"/>
      <c r="T1249" s="133"/>
      <c r="U1249" s="121"/>
    </row>
    <row r="1250" spans="2:21" ht="21.95" customHeight="1">
      <c r="B1250" s="134"/>
      <c r="C1250" s="135"/>
      <c r="D1250" s="136"/>
      <c r="E1250" s="137"/>
      <c r="F1250" s="135"/>
      <c r="G1250" s="136"/>
      <c r="H1250" s="136"/>
      <c r="I1250" s="136"/>
      <c r="J1250" s="136"/>
      <c r="K1250" s="138"/>
      <c r="L1250" s="138"/>
      <c r="M1250" s="139"/>
      <c r="N1250" s="140"/>
      <c r="O1250" s="139"/>
      <c r="P1250" s="140"/>
      <c r="Q1250" s="141"/>
      <c r="R1250" s="140"/>
      <c r="S1250" s="142"/>
      <c r="T1250" s="143"/>
      <c r="U1250" s="121"/>
    </row>
    <row r="1251" spans="2:21" ht="21.95" customHeight="1">
      <c r="B1251" s="128"/>
      <c r="C1251" s="10"/>
      <c r="D1251" s="10"/>
      <c r="E1251" s="129"/>
      <c r="F1251" s="10"/>
      <c r="G1251" s="10"/>
      <c r="H1251" s="10"/>
      <c r="I1251" s="10"/>
      <c r="J1251" s="10"/>
      <c r="K1251" s="129"/>
      <c r="L1251" s="130"/>
      <c r="M1251" s="144"/>
      <c r="N1251" s="145"/>
      <c r="O1251" s="144"/>
      <c r="P1251" s="145"/>
      <c r="Q1251" s="144"/>
      <c r="R1251" s="145"/>
      <c r="S1251" s="132"/>
      <c r="T1251" s="133"/>
      <c r="U1251" s="121"/>
    </row>
    <row r="1252" spans="2:21" ht="21.95" customHeight="1">
      <c r="B1252" s="134"/>
      <c r="C1252" s="135"/>
      <c r="D1252" s="136"/>
      <c r="E1252" s="137"/>
      <c r="F1252" s="135"/>
      <c r="G1252" s="136"/>
      <c r="H1252" s="136"/>
      <c r="I1252" s="136"/>
      <c r="J1252" s="136"/>
      <c r="K1252" s="138"/>
      <c r="L1252" s="138"/>
      <c r="M1252" s="139"/>
      <c r="N1252" s="140"/>
      <c r="O1252" s="139"/>
      <c r="P1252" s="140"/>
      <c r="Q1252" s="141"/>
      <c r="R1252" s="140"/>
      <c r="S1252" s="142"/>
      <c r="T1252" s="143"/>
      <c r="U1252" s="121"/>
    </row>
    <row r="1253" spans="2:21" ht="21.95" customHeight="1">
      <c r="B1253" s="128"/>
      <c r="C1253" s="10"/>
      <c r="D1253" s="10"/>
      <c r="E1253" s="129"/>
      <c r="F1253" s="10"/>
      <c r="G1253" s="10"/>
      <c r="H1253" s="10"/>
      <c r="I1253" s="10"/>
      <c r="J1253" s="10"/>
      <c r="K1253" s="129"/>
      <c r="L1253" s="130"/>
      <c r="M1253" s="144"/>
      <c r="N1253" s="145"/>
      <c r="O1253" s="144"/>
      <c r="P1253" s="145"/>
      <c r="Q1253" s="144"/>
      <c r="R1253" s="145"/>
      <c r="S1253" s="132"/>
      <c r="T1253" s="133"/>
      <c r="U1253" s="121"/>
    </row>
    <row r="1254" spans="2:21" ht="21.95" customHeight="1">
      <c r="B1254" s="134"/>
      <c r="C1254" s="135"/>
      <c r="D1254" s="136"/>
      <c r="E1254" s="137"/>
      <c r="F1254" s="135"/>
      <c r="G1254" s="136"/>
      <c r="H1254" s="136"/>
      <c r="I1254" s="136"/>
      <c r="J1254" s="136"/>
      <c r="K1254" s="138"/>
      <c r="L1254" s="138"/>
      <c r="M1254" s="139"/>
      <c r="N1254" s="140"/>
      <c r="O1254" s="139"/>
      <c r="P1254" s="140"/>
      <c r="Q1254" s="141"/>
      <c r="R1254" s="140"/>
      <c r="S1254" s="142"/>
      <c r="T1254" s="143"/>
      <c r="U1254" s="121"/>
    </row>
    <row r="1255" spans="2:21" ht="21.95" customHeight="1">
      <c r="B1255" s="128"/>
      <c r="C1255" s="10"/>
      <c r="D1255" s="10"/>
      <c r="E1255" s="129"/>
      <c r="F1255" s="10"/>
      <c r="G1255" s="10"/>
      <c r="H1255" s="10"/>
      <c r="I1255" s="10"/>
      <c r="J1255" s="10"/>
      <c r="K1255" s="129"/>
      <c r="L1255" s="130"/>
      <c r="M1255" s="144"/>
      <c r="N1255" s="145"/>
      <c r="O1255" s="144"/>
      <c r="P1255" s="145"/>
      <c r="Q1255" s="144"/>
      <c r="R1255" s="145"/>
      <c r="S1255" s="146"/>
      <c r="T1255" s="133"/>
      <c r="U1255" s="121"/>
    </row>
    <row r="1256" spans="2:21" ht="21.95" customHeight="1">
      <c r="B1256" s="134"/>
      <c r="C1256" s="135"/>
      <c r="D1256" s="136"/>
      <c r="E1256" s="137"/>
      <c r="F1256" s="135"/>
      <c r="G1256" s="136"/>
      <c r="H1256" s="136"/>
      <c r="I1256" s="136"/>
      <c r="J1256" s="136"/>
      <c r="K1256" s="138"/>
      <c r="L1256" s="138"/>
      <c r="M1256" s="139"/>
      <c r="N1256" s="140"/>
      <c r="O1256" s="139"/>
      <c r="P1256" s="140"/>
      <c r="Q1256" s="141"/>
      <c r="R1256" s="140"/>
      <c r="S1256" s="142"/>
      <c r="T1256" s="143"/>
      <c r="U1256" s="121"/>
    </row>
    <row r="1257" spans="2:21" ht="21.95" customHeight="1">
      <c r="B1257" s="128"/>
      <c r="C1257" s="10"/>
      <c r="D1257" s="10"/>
      <c r="E1257" s="129"/>
      <c r="F1257" s="10"/>
      <c r="G1257" s="10"/>
      <c r="H1257" s="10"/>
      <c r="I1257" s="10"/>
      <c r="J1257" s="10"/>
      <c r="K1257" s="129"/>
      <c r="L1257" s="130"/>
      <c r="M1257" s="144"/>
      <c r="N1257" s="145"/>
      <c r="O1257" s="144"/>
      <c r="P1257" s="145"/>
      <c r="Q1257" s="144"/>
      <c r="R1257" s="145"/>
      <c r="S1257" s="146"/>
      <c r="T1257" s="133"/>
      <c r="U1257" s="121"/>
    </row>
    <row r="1258" spans="2:21" ht="21.95" customHeight="1">
      <c r="B1258" s="134"/>
      <c r="C1258" s="135"/>
      <c r="D1258" s="136"/>
      <c r="E1258" s="137"/>
      <c r="F1258" s="135"/>
      <c r="G1258" s="136"/>
      <c r="H1258" s="136"/>
      <c r="I1258" s="136"/>
      <c r="J1258" s="136"/>
      <c r="K1258" s="138"/>
      <c r="L1258" s="138"/>
      <c r="M1258" s="139"/>
      <c r="N1258" s="140"/>
      <c r="O1258" s="139"/>
      <c r="P1258" s="140"/>
      <c r="Q1258" s="141"/>
      <c r="R1258" s="140"/>
      <c r="S1258" s="142"/>
      <c r="T1258" s="143"/>
      <c r="U1258" s="121"/>
    </row>
    <row r="1259" spans="2:21" ht="21.95" customHeight="1">
      <c r="B1259" s="128"/>
      <c r="C1259" s="10"/>
      <c r="D1259" s="10"/>
      <c r="E1259" s="129"/>
      <c r="F1259" s="10"/>
      <c r="G1259" s="10"/>
      <c r="H1259" s="10"/>
      <c r="I1259" s="10"/>
      <c r="J1259" s="10"/>
      <c r="K1259" s="129"/>
      <c r="L1259" s="130"/>
      <c r="M1259" s="144"/>
      <c r="N1259" s="145"/>
      <c r="O1259" s="144"/>
      <c r="P1259" s="145"/>
      <c r="Q1259" s="144"/>
      <c r="R1259" s="145"/>
      <c r="S1259" s="147"/>
      <c r="T1259" s="133"/>
      <c r="U1259" s="121"/>
    </row>
    <row r="1260" spans="2:21" ht="21.95" customHeight="1">
      <c r="B1260" s="134"/>
      <c r="C1260" s="135"/>
      <c r="D1260" s="136"/>
      <c r="E1260" s="137"/>
      <c r="F1260" s="135"/>
      <c r="G1260" s="136"/>
      <c r="H1260" s="136"/>
      <c r="I1260" s="136"/>
      <c r="J1260" s="136"/>
      <c r="K1260" s="138"/>
      <c r="L1260" s="138"/>
      <c r="M1260" s="139"/>
      <c r="N1260" s="140"/>
      <c r="O1260" s="139"/>
      <c r="P1260" s="140"/>
      <c r="Q1260" s="141"/>
      <c r="R1260" s="140"/>
      <c r="S1260" s="142"/>
      <c r="T1260" s="143"/>
      <c r="U1260" s="121"/>
    </row>
    <row r="1261" spans="2:21" ht="21.95" customHeight="1">
      <c r="B1261" s="128"/>
      <c r="C1261" s="10"/>
      <c r="D1261" s="10"/>
      <c r="E1261" s="129"/>
      <c r="F1261" s="10"/>
      <c r="G1261" s="10"/>
      <c r="H1261" s="10"/>
      <c r="I1261" s="10"/>
      <c r="J1261" s="10"/>
      <c r="K1261" s="129"/>
      <c r="L1261" s="130"/>
      <c r="M1261" s="144"/>
      <c r="N1261" s="145"/>
      <c r="O1261" s="144"/>
      <c r="P1261" s="145"/>
      <c r="Q1261" s="144"/>
      <c r="R1261" s="145"/>
      <c r="S1261" s="146"/>
      <c r="T1261" s="133"/>
      <c r="U1261" s="121"/>
    </row>
    <row r="1262" spans="2:21" ht="21.75" customHeight="1">
      <c r="B1262" s="134"/>
      <c r="C1262" s="135"/>
      <c r="D1262" s="136"/>
      <c r="E1262" s="137"/>
      <c r="F1262" s="135"/>
      <c r="G1262" s="136"/>
      <c r="H1262" s="136"/>
      <c r="I1262" s="136"/>
      <c r="J1262" s="136"/>
      <c r="K1262" s="138"/>
      <c r="L1262" s="138"/>
      <c r="M1262" s="139"/>
      <c r="N1262" s="140"/>
      <c r="O1262" s="139"/>
      <c r="P1262" s="140"/>
      <c r="Q1262" s="141"/>
      <c r="R1262" s="140"/>
      <c r="S1262" s="142"/>
      <c r="T1262" s="143"/>
      <c r="U1262" s="121"/>
    </row>
    <row r="1263" spans="2:21" ht="23.25" customHeight="1">
      <c r="B1263" s="128"/>
      <c r="C1263" s="10"/>
      <c r="D1263" s="10"/>
      <c r="E1263" s="129"/>
      <c r="F1263" s="10"/>
      <c r="G1263" s="10"/>
      <c r="H1263" s="10"/>
      <c r="I1263" s="10"/>
      <c r="J1263" s="10"/>
      <c r="K1263" s="129"/>
      <c r="L1263" s="130"/>
      <c r="M1263" s="144"/>
      <c r="N1263" s="145"/>
      <c r="O1263" s="144"/>
      <c r="P1263" s="145"/>
      <c r="Q1263" s="144"/>
      <c r="R1263" s="145"/>
      <c r="S1263" s="147"/>
      <c r="T1263" s="133"/>
      <c r="U1263" s="121"/>
    </row>
    <row r="1264" spans="2:21" ht="21.95" customHeight="1">
      <c r="B1264" s="134"/>
      <c r="C1264" s="135"/>
      <c r="D1264" s="136"/>
      <c r="E1264" s="137"/>
      <c r="F1264" s="135"/>
      <c r="G1264" s="136"/>
      <c r="H1264" s="136"/>
      <c r="I1264" s="136"/>
      <c r="J1264" s="136"/>
      <c r="K1264" s="138"/>
      <c r="L1264" s="138"/>
      <c r="M1264" s="139"/>
      <c r="N1264" s="140"/>
      <c r="O1264" s="139"/>
      <c r="P1264" s="140"/>
      <c r="Q1264" s="141"/>
      <c r="R1264" s="140"/>
      <c r="S1264" s="142"/>
      <c r="T1264" s="143"/>
      <c r="U1264" s="121"/>
    </row>
    <row r="1265" spans="1:21" ht="21.95" customHeight="1">
      <c r="B1265" s="128"/>
      <c r="C1265" s="10"/>
      <c r="D1265" s="10"/>
      <c r="E1265" s="129"/>
      <c r="F1265" s="10"/>
      <c r="G1265" s="10"/>
      <c r="H1265" s="10"/>
      <c r="I1265" s="10"/>
      <c r="J1265" s="10"/>
      <c r="K1265" s="129"/>
      <c r="L1265" s="130"/>
      <c r="M1265" s="145"/>
      <c r="N1265" s="145"/>
      <c r="O1265" s="145"/>
      <c r="P1265" s="145"/>
      <c r="Q1265" s="144"/>
      <c r="R1265" s="145"/>
      <c r="S1265" s="146"/>
      <c r="T1265" s="148"/>
      <c r="U1265" s="121"/>
    </row>
    <row r="1266" spans="1:21" ht="21.95" customHeight="1">
      <c r="B1266" s="134"/>
      <c r="C1266" s="135"/>
      <c r="D1266" s="136"/>
      <c r="E1266" s="137"/>
      <c r="F1266" s="135"/>
      <c r="G1266" s="136"/>
      <c r="H1266" s="136"/>
      <c r="I1266" s="136"/>
      <c r="J1266" s="136"/>
      <c r="K1266" s="138"/>
      <c r="L1266" s="138"/>
      <c r="M1266" s="137"/>
      <c r="N1266" s="140"/>
      <c r="O1266" s="137"/>
      <c r="P1266" s="140"/>
      <c r="Q1266" s="149"/>
      <c r="R1266" s="140"/>
      <c r="S1266" s="142"/>
      <c r="T1266" s="150"/>
      <c r="U1266" s="121"/>
    </row>
    <row r="1267" spans="1:21" ht="21.95" customHeight="1">
      <c r="B1267" s="128"/>
      <c r="C1267" s="10"/>
      <c r="D1267" s="10"/>
      <c r="E1267" s="129"/>
      <c r="F1267" s="10"/>
      <c r="G1267" s="10"/>
      <c r="H1267" s="10"/>
      <c r="I1267" s="10"/>
      <c r="J1267" s="10"/>
      <c r="K1267" s="129"/>
      <c r="L1267" s="130"/>
      <c r="M1267" s="145"/>
      <c r="N1267" s="145"/>
      <c r="O1267" s="145"/>
      <c r="P1267" s="145"/>
      <c r="Q1267" s="145"/>
      <c r="R1267" s="145"/>
      <c r="S1267" s="147"/>
      <c r="T1267" s="148"/>
      <c r="U1267" s="121"/>
    </row>
    <row r="1268" spans="1:21" ht="21.95" customHeight="1">
      <c r="B1268" s="134"/>
      <c r="C1268" s="135"/>
      <c r="D1268" s="136"/>
      <c r="E1268" s="137"/>
      <c r="F1268" s="135"/>
      <c r="G1268" s="136"/>
      <c r="H1268" s="136"/>
      <c r="I1268" s="136"/>
      <c r="J1268" s="136"/>
      <c r="K1268" s="138"/>
      <c r="L1268" s="138"/>
      <c r="M1268" s="137"/>
      <c r="N1268" s="140"/>
      <c r="O1268" s="137"/>
      <c r="P1268" s="140"/>
      <c r="Q1268" s="149"/>
      <c r="R1268" s="140"/>
      <c r="S1268" s="142"/>
      <c r="T1268" s="150"/>
      <c r="U1268" s="121"/>
    </row>
    <row r="1269" spans="1:21" ht="21.95" customHeight="1">
      <c r="B1269" s="128"/>
      <c r="C1269" s="10"/>
      <c r="D1269" s="10"/>
      <c r="E1269" s="129"/>
      <c r="F1269" s="10"/>
      <c r="G1269" s="10"/>
      <c r="H1269" s="10"/>
      <c r="I1269" s="10"/>
      <c r="J1269" s="10"/>
      <c r="K1269" s="129"/>
      <c r="L1269" s="130"/>
      <c r="M1269" s="145"/>
      <c r="N1269" s="145"/>
      <c r="O1269" s="145"/>
      <c r="P1269" s="145"/>
      <c r="Q1269" s="145"/>
      <c r="R1269" s="145"/>
      <c r="S1269" s="147"/>
      <c r="T1269" s="148"/>
      <c r="U1269" s="121"/>
    </row>
    <row r="1270" spans="1:21" ht="21.95" customHeight="1">
      <c r="B1270" s="134"/>
      <c r="C1270" s="135"/>
      <c r="D1270" s="136"/>
      <c r="E1270" s="137"/>
      <c r="F1270" s="135"/>
      <c r="G1270" s="136"/>
      <c r="H1270" s="136"/>
      <c r="I1270" s="136"/>
      <c r="J1270" s="136"/>
      <c r="K1270" s="138"/>
      <c r="L1270" s="138"/>
      <c r="M1270" s="149"/>
      <c r="N1270" s="149"/>
      <c r="O1270" s="149"/>
      <c r="P1270" s="149"/>
      <c r="Q1270" s="149"/>
      <c r="R1270" s="149"/>
      <c r="S1270" s="142"/>
      <c r="T1270" s="150"/>
      <c r="U1270" s="121"/>
    </row>
    <row r="1271" spans="1:21" ht="21.95" customHeight="1">
      <c r="B1271" s="128"/>
      <c r="C1271" s="10"/>
      <c r="D1271" s="10"/>
      <c r="E1271" s="129"/>
      <c r="F1271" s="10"/>
      <c r="G1271" s="10"/>
      <c r="H1271" s="10"/>
      <c r="I1271" s="10"/>
      <c r="J1271" s="10"/>
      <c r="K1271" s="129"/>
      <c r="L1271" s="130"/>
      <c r="M1271" s="145"/>
      <c r="N1271" s="145"/>
      <c r="O1271" s="145"/>
      <c r="P1271" s="145"/>
      <c r="Q1271" s="145"/>
      <c r="R1271" s="145"/>
      <c r="S1271" s="147"/>
      <c r="T1271" s="148"/>
      <c r="U1271" s="121"/>
    </row>
    <row r="1272" spans="1:21" ht="21.95" customHeight="1">
      <c r="B1272" s="134"/>
      <c r="C1272" s="135"/>
      <c r="D1272" s="136"/>
      <c r="E1272" s="137"/>
      <c r="F1272" s="135"/>
      <c r="G1272" s="136"/>
      <c r="H1272" s="136"/>
      <c r="I1272" s="136"/>
      <c r="J1272" s="136"/>
      <c r="K1272" s="138"/>
      <c r="L1272" s="138"/>
      <c r="M1272" s="149"/>
      <c r="N1272" s="149"/>
      <c r="O1272" s="149"/>
      <c r="P1272" s="149"/>
      <c r="Q1272" s="149"/>
      <c r="R1272" s="149"/>
      <c r="S1272" s="142"/>
      <c r="T1272" s="150"/>
      <c r="U1272" s="121"/>
    </row>
    <row r="1273" spans="1:21" ht="21.95" customHeight="1">
      <c r="B1273" s="128"/>
      <c r="C1273" s="10"/>
      <c r="D1273" s="10"/>
      <c r="E1273" s="129"/>
      <c r="F1273" s="10"/>
      <c r="G1273" s="10"/>
      <c r="H1273" s="10"/>
      <c r="I1273" s="10"/>
      <c r="J1273" s="10"/>
      <c r="K1273" s="129"/>
      <c r="L1273" s="130"/>
      <c r="M1273" s="145"/>
      <c r="N1273" s="145"/>
      <c r="O1273" s="145"/>
      <c r="P1273" s="145"/>
      <c r="Q1273" s="145"/>
      <c r="R1273" s="145"/>
      <c r="S1273" s="147"/>
      <c r="T1273" s="148"/>
      <c r="U1273" s="121"/>
    </row>
    <row r="1274" spans="1:21" ht="21.95" customHeight="1" thickBot="1">
      <c r="B1274" s="151"/>
      <c r="C1274" s="152"/>
      <c r="D1274" s="152"/>
      <c r="E1274" s="153"/>
      <c r="F1274" s="152"/>
      <c r="G1274" s="152"/>
      <c r="H1274" s="152"/>
      <c r="I1274" s="152"/>
      <c r="J1274" s="152"/>
      <c r="K1274" s="154"/>
      <c r="L1274" s="154"/>
      <c r="M1274" s="155"/>
      <c r="N1274" s="155"/>
      <c r="O1274" s="155"/>
      <c r="P1274" s="155"/>
      <c r="Q1274" s="155"/>
      <c r="R1274" s="155"/>
      <c r="S1274" s="156"/>
      <c r="T1274" s="157"/>
      <c r="U1274" s="121"/>
    </row>
    <row r="1275" spans="1:21" ht="19.899999999999999" customHeight="1">
      <c r="B1275" s="128"/>
      <c r="C1275" s="10"/>
      <c r="D1275" s="10"/>
      <c r="E1275" s="129"/>
      <c r="F1275" s="10"/>
      <c r="G1275" s="10"/>
      <c r="H1275" s="10"/>
      <c r="I1275" s="10"/>
      <c r="J1275" s="10"/>
      <c r="K1275" s="129"/>
      <c r="L1275" s="130"/>
      <c r="M1275" s="145"/>
      <c r="N1275" s="145"/>
      <c r="O1275" s="145"/>
      <c r="P1275" s="145"/>
      <c r="Q1275" s="145"/>
      <c r="R1275" s="145"/>
      <c r="S1275" s="146"/>
      <c r="T1275" s="148"/>
      <c r="U1275" s="121"/>
    </row>
    <row r="1276" spans="1:21" ht="19.899999999999999" customHeight="1">
      <c r="B1276" s="478" t="s">
        <v>3</v>
      </c>
      <c r="C1276" s="479"/>
      <c r="D1276" s="480"/>
      <c r="E1276" s="129"/>
      <c r="F1276" s="10"/>
      <c r="G1276" s="10"/>
      <c r="H1276" s="10"/>
      <c r="I1276" s="10"/>
      <c r="J1276" s="10"/>
      <c r="K1276" s="129"/>
      <c r="L1276" s="130"/>
      <c r="M1276" s="145">
        <f t="shared" ref="M1276:R1276" si="14">SUM(M1241:M1274)</f>
        <v>185000</v>
      </c>
      <c r="N1276" s="145">
        <f t="shared" si="14"/>
        <v>185000</v>
      </c>
      <c r="O1276" s="145">
        <f t="shared" si="14"/>
        <v>183000</v>
      </c>
      <c r="P1276" s="145">
        <f t="shared" si="14"/>
        <v>183000</v>
      </c>
      <c r="Q1276" s="145">
        <f t="shared" si="14"/>
        <v>258500</v>
      </c>
      <c r="R1276" s="145">
        <f t="shared" si="14"/>
        <v>258500</v>
      </c>
      <c r="S1276" s="145"/>
      <c r="T1276" s="158"/>
      <c r="U1276" s="121"/>
    </row>
    <row r="1277" spans="1:21" ht="19.899999999999999" customHeight="1" thickBot="1">
      <c r="B1277" s="151"/>
      <c r="C1277" s="152"/>
      <c r="D1277" s="152"/>
      <c r="E1277" s="153"/>
      <c r="F1277" s="152"/>
      <c r="G1277" s="152"/>
      <c r="H1277" s="152"/>
      <c r="I1277" s="152"/>
      <c r="J1277" s="152"/>
      <c r="K1277" s="153"/>
      <c r="L1277" s="154"/>
      <c r="M1277" s="155"/>
      <c r="N1277" s="155"/>
      <c r="O1277" s="155"/>
      <c r="P1277" s="155"/>
      <c r="Q1277" s="155"/>
      <c r="R1277" s="155"/>
      <c r="S1277" s="159"/>
      <c r="T1277" s="157"/>
      <c r="U1277" s="121"/>
    </row>
    <row r="1279" spans="1:21">
      <c r="B1279" s="28" t="e">
        <f>B1235</f>
        <v>#REF!</v>
      </c>
      <c r="T1279" s="46"/>
    </row>
    <row r="1280" spans="1:21" ht="42">
      <c r="A1280" s="109"/>
      <c r="M1280" s="110" t="s">
        <v>17</v>
      </c>
    </row>
    <row r="1281" spans="2:21" ht="21.75" thickBot="1">
      <c r="B1281" s="111"/>
      <c r="C1281" s="112"/>
      <c r="D1281" s="112"/>
      <c r="E1281" s="112"/>
      <c r="F1281" s="112"/>
      <c r="G1281" s="112"/>
      <c r="H1281" s="112"/>
      <c r="I1281" s="112"/>
      <c r="J1281" s="112"/>
      <c r="K1281" s="112"/>
      <c r="L1281" s="113"/>
      <c r="M1281" s="112"/>
      <c r="N1281" s="112"/>
      <c r="O1281" s="112"/>
      <c r="P1281" s="112"/>
      <c r="Q1281" s="112"/>
      <c r="R1281" s="112"/>
      <c r="S1281" s="114"/>
      <c r="T1281" s="115"/>
    </row>
    <row r="1282" spans="2:21" ht="19.899999999999999" customHeight="1">
      <c r="B1282" s="116"/>
      <c r="C1282" s="117"/>
      <c r="D1282" s="117"/>
      <c r="E1282" s="118"/>
      <c r="F1282" s="117"/>
      <c r="G1282" s="117"/>
      <c r="H1282" s="117"/>
      <c r="I1282" s="117"/>
      <c r="J1282" s="117"/>
      <c r="K1282" s="118"/>
      <c r="L1282" s="119"/>
      <c r="M1282" s="481" t="s">
        <v>18</v>
      </c>
      <c r="N1282" s="482"/>
      <c r="O1282" s="481" t="s">
        <v>18</v>
      </c>
      <c r="P1282" s="482"/>
      <c r="Q1282" s="481" t="s">
        <v>18</v>
      </c>
      <c r="R1282" s="482"/>
      <c r="S1282" s="119" t="s">
        <v>19</v>
      </c>
      <c r="T1282" s="120"/>
      <c r="U1282" s="121"/>
    </row>
    <row r="1283" spans="2:21" ht="19.899999999999999" customHeight="1">
      <c r="B1283" s="483" t="s">
        <v>20</v>
      </c>
      <c r="C1283" s="484"/>
      <c r="D1283" s="485"/>
      <c r="E1283" s="486" t="s">
        <v>21</v>
      </c>
      <c r="F1283" s="484"/>
      <c r="G1283" s="484"/>
      <c r="H1283" s="484"/>
      <c r="I1283" s="484"/>
      <c r="J1283" s="485"/>
      <c r="K1283" s="122" t="s">
        <v>22</v>
      </c>
      <c r="L1283" s="122" t="s">
        <v>5</v>
      </c>
      <c r="M1283" s="487" t="s">
        <v>497</v>
      </c>
      <c r="N1283" s="488"/>
      <c r="O1283" s="487" t="s">
        <v>565</v>
      </c>
      <c r="P1283" s="488"/>
      <c r="Q1283" s="487" t="s">
        <v>566</v>
      </c>
      <c r="R1283" s="488"/>
      <c r="S1283" s="122" t="s">
        <v>23</v>
      </c>
      <c r="T1283" s="123" t="s">
        <v>24</v>
      </c>
      <c r="U1283" s="121"/>
    </row>
    <row r="1284" spans="2:21" ht="19.899999999999999" customHeight="1" thickBot="1">
      <c r="B1284" s="124"/>
      <c r="C1284" s="114"/>
      <c r="D1284" s="114"/>
      <c r="E1284" s="125"/>
      <c r="F1284" s="114"/>
      <c r="G1284" s="114"/>
      <c r="H1284" s="114"/>
      <c r="I1284" s="114"/>
      <c r="J1284" s="114"/>
      <c r="K1284" s="125"/>
      <c r="L1284" s="126"/>
      <c r="M1284" s="126" t="s">
        <v>25</v>
      </c>
      <c r="N1284" s="126" t="s">
        <v>26</v>
      </c>
      <c r="O1284" s="126" t="s">
        <v>25</v>
      </c>
      <c r="P1284" s="126" t="s">
        <v>26</v>
      </c>
      <c r="Q1284" s="126" t="s">
        <v>25</v>
      </c>
      <c r="R1284" s="126" t="s">
        <v>26</v>
      </c>
      <c r="S1284" s="126"/>
      <c r="T1284" s="127"/>
      <c r="U1284" s="121"/>
    </row>
    <row r="1285" spans="2:21" ht="21.95" customHeight="1">
      <c r="B1285" s="128"/>
      <c r="C1285" s="10"/>
      <c r="D1285" s="10"/>
      <c r="E1285" s="129"/>
      <c r="F1285" s="10" t="s">
        <v>441</v>
      </c>
      <c r="G1285" s="10"/>
      <c r="H1285" s="10"/>
      <c r="I1285" s="10"/>
      <c r="J1285" s="10"/>
      <c r="K1285" s="129"/>
      <c r="L1285" s="130"/>
      <c r="M1285" s="131"/>
      <c r="N1285" s="129"/>
      <c r="O1285" s="131"/>
      <c r="P1285" s="129"/>
      <c r="Q1285" s="131"/>
      <c r="R1285" s="129"/>
      <c r="S1285" s="132"/>
      <c r="T1285" s="133"/>
      <c r="U1285" s="121"/>
    </row>
    <row r="1286" spans="2:21" ht="21.95" customHeight="1">
      <c r="B1286" s="134"/>
      <c r="C1286" s="135" t="s">
        <v>440</v>
      </c>
      <c r="D1286" s="136"/>
      <c r="E1286" s="137"/>
      <c r="F1286" s="135" t="s">
        <v>442</v>
      </c>
      <c r="G1286" s="136"/>
      <c r="H1286" s="136"/>
      <c r="I1286" s="136"/>
      <c r="J1286" s="136"/>
      <c r="K1286" s="138">
        <v>1</v>
      </c>
      <c r="L1286" s="138" t="s">
        <v>16</v>
      </c>
      <c r="M1286" s="139">
        <v>12000</v>
      </c>
      <c r="N1286" s="140">
        <f>SUM(K1286*M1286)</f>
        <v>12000</v>
      </c>
      <c r="O1286" s="139">
        <v>38500</v>
      </c>
      <c r="P1286" s="140">
        <f>SUM(K1286*O1286)</f>
        <v>38500</v>
      </c>
      <c r="Q1286" s="141">
        <v>38000</v>
      </c>
      <c r="R1286" s="177">
        <f>SUM(K1286*Q1286)</f>
        <v>38000</v>
      </c>
      <c r="S1286" s="142">
        <f>M1286</f>
        <v>12000</v>
      </c>
      <c r="T1286" s="143" t="str">
        <f>M1283</f>
        <v>(株)オキジム</v>
      </c>
      <c r="U1286" s="121"/>
    </row>
    <row r="1287" spans="2:21" ht="21.95" customHeight="1">
      <c r="B1287" s="128"/>
      <c r="C1287" s="10"/>
      <c r="D1287" s="10"/>
      <c r="E1287" s="129"/>
      <c r="F1287" s="10"/>
      <c r="G1287" s="10"/>
      <c r="H1287" s="10"/>
      <c r="I1287" s="10"/>
      <c r="J1287" s="10"/>
      <c r="K1287" s="129"/>
      <c r="L1287" s="130"/>
      <c r="M1287" s="131"/>
      <c r="N1287" s="129"/>
      <c r="O1287" s="131"/>
      <c r="P1287" s="129"/>
      <c r="Q1287" s="131"/>
      <c r="R1287" s="129"/>
      <c r="S1287" s="132"/>
      <c r="T1287" s="133"/>
      <c r="U1287" s="121"/>
    </row>
    <row r="1288" spans="2:21" ht="21.95" customHeight="1">
      <c r="B1288" s="134"/>
      <c r="C1288" s="135"/>
      <c r="D1288" s="136"/>
      <c r="E1288" s="137"/>
      <c r="F1288" s="135"/>
      <c r="G1288" s="136"/>
      <c r="H1288" s="136"/>
      <c r="I1288" s="136"/>
      <c r="J1288" s="136"/>
      <c r="K1288" s="138"/>
      <c r="L1288" s="138"/>
      <c r="M1288" s="139"/>
      <c r="N1288" s="140"/>
      <c r="O1288" s="139"/>
      <c r="P1288" s="140"/>
      <c r="Q1288" s="141"/>
      <c r="R1288" s="140"/>
      <c r="S1288" s="142"/>
      <c r="T1288" s="143"/>
      <c r="U1288" s="121"/>
    </row>
    <row r="1289" spans="2:21" ht="21.95" customHeight="1">
      <c r="B1289" s="128"/>
      <c r="C1289" s="10"/>
      <c r="D1289" s="10"/>
      <c r="E1289" s="129"/>
      <c r="F1289" s="10"/>
      <c r="G1289" s="10"/>
      <c r="H1289" s="10"/>
      <c r="I1289" s="10"/>
      <c r="J1289" s="10"/>
      <c r="K1289" s="129"/>
      <c r="L1289" s="130"/>
      <c r="M1289" s="144"/>
      <c r="N1289" s="145"/>
      <c r="O1289" s="144"/>
      <c r="P1289" s="145"/>
      <c r="Q1289" s="144"/>
      <c r="R1289" s="145"/>
      <c r="S1289" s="132"/>
      <c r="T1289" s="133"/>
      <c r="U1289" s="121"/>
    </row>
    <row r="1290" spans="2:21" ht="21.95" customHeight="1">
      <c r="B1290" s="134"/>
      <c r="C1290" s="135"/>
      <c r="D1290" s="136"/>
      <c r="E1290" s="137"/>
      <c r="F1290" s="135"/>
      <c r="G1290" s="136"/>
      <c r="H1290" s="136"/>
      <c r="I1290" s="136"/>
      <c r="J1290" s="136"/>
      <c r="K1290" s="138"/>
      <c r="L1290" s="138"/>
      <c r="M1290" s="139"/>
      <c r="N1290" s="140"/>
      <c r="O1290" s="139"/>
      <c r="P1290" s="140"/>
      <c r="Q1290" s="141"/>
      <c r="R1290" s="140"/>
      <c r="S1290" s="142"/>
      <c r="T1290" s="143"/>
      <c r="U1290" s="121"/>
    </row>
    <row r="1291" spans="2:21" ht="21.95" customHeight="1">
      <c r="B1291" s="128"/>
      <c r="C1291" s="10"/>
      <c r="D1291" s="10"/>
      <c r="E1291" s="129"/>
      <c r="F1291" s="10"/>
      <c r="G1291" s="10"/>
      <c r="H1291" s="10"/>
      <c r="I1291" s="10"/>
      <c r="J1291" s="10"/>
      <c r="K1291" s="129"/>
      <c r="L1291" s="130"/>
      <c r="M1291" s="144"/>
      <c r="N1291" s="145"/>
      <c r="O1291" s="144"/>
      <c r="P1291" s="145"/>
      <c r="Q1291" s="144"/>
      <c r="R1291" s="145"/>
      <c r="S1291" s="132"/>
      <c r="T1291" s="133"/>
      <c r="U1291" s="121"/>
    </row>
    <row r="1292" spans="2:21" ht="21.95" customHeight="1">
      <c r="B1292" s="134"/>
      <c r="C1292" s="135"/>
      <c r="D1292" s="136"/>
      <c r="E1292" s="137"/>
      <c r="F1292" s="135"/>
      <c r="G1292" s="136"/>
      <c r="H1292" s="136"/>
      <c r="I1292" s="136"/>
      <c r="J1292" s="136"/>
      <c r="K1292" s="138"/>
      <c r="L1292" s="138"/>
      <c r="M1292" s="139"/>
      <c r="N1292" s="140"/>
      <c r="O1292" s="139"/>
      <c r="P1292" s="140"/>
      <c r="Q1292" s="141"/>
      <c r="R1292" s="140"/>
      <c r="S1292" s="142"/>
      <c r="T1292" s="143"/>
      <c r="U1292" s="121"/>
    </row>
    <row r="1293" spans="2:21" ht="21.95" customHeight="1">
      <c r="B1293" s="128"/>
      <c r="C1293" s="10"/>
      <c r="D1293" s="10"/>
      <c r="E1293" s="129"/>
      <c r="F1293" s="10"/>
      <c r="G1293" s="10"/>
      <c r="H1293" s="10"/>
      <c r="I1293" s="10"/>
      <c r="J1293" s="10"/>
      <c r="K1293" s="129"/>
      <c r="L1293" s="130"/>
      <c r="M1293" s="144"/>
      <c r="N1293" s="145"/>
      <c r="O1293" s="144"/>
      <c r="P1293" s="145"/>
      <c r="Q1293" s="144"/>
      <c r="R1293" s="145"/>
      <c r="S1293" s="132"/>
      <c r="T1293" s="133"/>
      <c r="U1293" s="121"/>
    </row>
    <row r="1294" spans="2:21" ht="21.95" customHeight="1">
      <c r="B1294" s="134"/>
      <c r="C1294" s="135"/>
      <c r="D1294" s="136"/>
      <c r="E1294" s="137"/>
      <c r="F1294" s="135"/>
      <c r="G1294" s="136"/>
      <c r="H1294" s="136"/>
      <c r="I1294" s="136"/>
      <c r="J1294" s="136"/>
      <c r="K1294" s="138"/>
      <c r="L1294" s="138"/>
      <c r="M1294" s="139"/>
      <c r="N1294" s="140"/>
      <c r="O1294" s="139"/>
      <c r="P1294" s="140"/>
      <c r="Q1294" s="141"/>
      <c r="R1294" s="140"/>
      <c r="S1294" s="142"/>
      <c r="T1294" s="143"/>
      <c r="U1294" s="121"/>
    </row>
    <row r="1295" spans="2:21" ht="21.95" customHeight="1">
      <c r="B1295" s="128"/>
      <c r="C1295" s="10"/>
      <c r="D1295" s="10"/>
      <c r="E1295" s="129"/>
      <c r="F1295" s="10"/>
      <c r="G1295" s="10"/>
      <c r="H1295" s="10"/>
      <c r="I1295" s="10"/>
      <c r="J1295" s="10"/>
      <c r="K1295" s="129"/>
      <c r="L1295" s="130"/>
      <c r="M1295" s="144"/>
      <c r="N1295" s="145"/>
      <c r="O1295" s="144"/>
      <c r="P1295" s="145"/>
      <c r="Q1295" s="144"/>
      <c r="R1295" s="145"/>
      <c r="S1295" s="132"/>
      <c r="T1295" s="133"/>
      <c r="U1295" s="121"/>
    </row>
    <row r="1296" spans="2:21" ht="21.95" customHeight="1">
      <c r="B1296" s="134"/>
      <c r="C1296" s="135"/>
      <c r="D1296" s="136"/>
      <c r="E1296" s="137"/>
      <c r="F1296" s="135"/>
      <c r="G1296" s="136"/>
      <c r="H1296" s="136"/>
      <c r="I1296" s="136"/>
      <c r="J1296" s="136"/>
      <c r="K1296" s="138"/>
      <c r="L1296" s="138"/>
      <c r="M1296" s="139"/>
      <c r="N1296" s="140"/>
      <c r="O1296" s="139"/>
      <c r="P1296" s="140"/>
      <c r="Q1296" s="141"/>
      <c r="R1296" s="140"/>
      <c r="S1296" s="142"/>
      <c r="T1296" s="143"/>
      <c r="U1296" s="121"/>
    </row>
    <row r="1297" spans="2:21" ht="21.95" customHeight="1">
      <c r="B1297" s="128"/>
      <c r="C1297" s="10"/>
      <c r="D1297" s="10"/>
      <c r="E1297" s="129"/>
      <c r="F1297" s="10"/>
      <c r="G1297" s="10"/>
      <c r="H1297" s="10"/>
      <c r="I1297" s="10"/>
      <c r="J1297" s="10"/>
      <c r="K1297" s="129"/>
      <c r="L1297" s="130"/>
      <c r="M1297" s="144"/>
      <c r="N1297" s="145"/>
      <c r="O1297" s="144"/>
      <c r="P1297" s="145"/>
      <c r="Q1297" s="144"/>
      <c r="R1297" s="145"/>
      <c r="S1297" s="132"/>
      <c r="T1297" s="133"/>
      <c r="U1297" s="121"/>
    </row>
    <row r="1298" spans="2:21" ht="21.95" customHeight="1">
      <c r="B1298" s="134"/>
      <c r="C1298" s="135"/>
      <c r="D1298" s="136"/>
      <c r="E1298" s="137"/>
      <c r="F1298" s="135"/>
      <c r="G1298" s="136"/>
      <c r="H1298" s="136"/>
      <c r="I1298" s="136"/>
      <c r="J1298" s="136"/>
      <c r="K1298" s="138"/>
      <c r="L1298" s="138"/>
      <c r="M1298" s="139"/>
      <c r="N1298" s="140"/>
      <c r="O1298" s="139"/>
      <c r="P1298" s="140"/>
      <c r="Q1298" s="141"/>
      <c r="R1298" s="140"/>
      <c r="S1298" s="142"/>
      <c r="T1298" s="143"/>
      <c r="U1298" s="121"/>
    </row>
    <row r="1299" spans="2:21" ht="21.95" customHeight="1">
      <c r="B1299" s="128"/>
      <c r="C1299" s="10"/>
      <c r="D1299" s="10"/>
      <c r="E1299" s="129"/>
      <c r="F1299" s="10"/>
      <c r="G1299" s="10"/>
      <c r="H1299" s="10"/>
      <c r="I1299" s="10"/>
      <c r="J1299" s="10"/>
      <c r="K1299" s="129"/>
      <c r="L1299" s="130"/>
      <c r="M1299" s="144"/>
      <c r="N1299" s="145"/>
      <c r="O1299" s="144"/>
      <c r="P1299" s="145"/>
      <c r="Q1299" s="144"/>
      <c r="R1299" s="145"/>
      <c r="S1299" s="146"/>
      <c r="T1299" s="133"/>
      <c r="U1299" s="121"/>
    </row>
    <row r="1300" spans="2:21" ht="21.95" customHeight="1">
      <c r="B1300" s="134"/>
      <c r="C1300" s="135"/>
      <c r="D1300" s="136"/>
      <c r="E1300" s="137"/>
      <c r="F1300" s="135"/>
      <c r="G1300" s="136"/>
      <c r="H1300" s="136"/>
      <c r="I1300" s="136"/>
      <c r="J1300" s="136"/>
      <c r="K1300" s="138"/>
      <c r="L1300" s="138"/>
      <c r="M1300" s="139"/>
      <c r="N1300" s="140"/>
      <c r="O1300" s="139"/>
      <c r="P1300" s="140"/>
      <c r="Q1300" s="141"/>
      <c r="R1300" s="140"/>
      <c r="S1300" s="142"/>
      <c r="T1300" s="143"/>
      <c r="U1300" s="121"/>
    </row>
    <row r="1301" spans="2:21" ht="21.95" customHeight="1">
      <c r="B1301" s="128"/>
      <c r="C1301" s="10"/>
      <c r="D1301" s="10"/>
      <c r="E1301" s="129"/>
      <c r="F1301" s="10"/>
      <c r="G1301" s="10"/>
      <c r="H1301" s="10"/>
      <c r="I1301" s="10"/>
      <c r="J1301" s="10"/>
      <c r="K1301" s="129"/>
      <c r="L1301" s="130"/>
      <c r="M1301" s="144"/>
      <c r="N1301" s="145"/>
      <c r="O1301" s="144"/>
      <c r="P1301" s="145"/>
      <c r="Q1301" s="144"/>
      <c r="R1301" s="145"/>
      <c r="S1301" s="146"/>
      <c r="T1301" s="133"/>
      <c r="U1301" s="121"/>
    </row>
    <row r="1302" spans="2:21" ht="21.95" customHeight="1">
      <c r="B1302" s="134"/>
      <c r="C1302" s="135"/>
      <c r="D1302" s="136"/>
      <c r="E1302" s="137"/>
      <c r="F1302" s="135"/>
      <c r="G1302" s="136"/>
      <c r="H1302" s="136"/>
      <c r="I1302" s="136"/>
      <c r="J1302" s="136"/>
      <c r="K1302" s="138"/>
      <c r="L1302" s="138"/>
      <c r="M1302" s="139"/>
      <c r="N1302" s="140"/>
      <c r="O1302" s="139"/>
      <c r="P1302" s="140"/>
      <c r="Q1302" s="141"/>
      <c r="R1302" s="140"/>
      <c r="S1302" s="142"/>
      <c r="T1302" s="143"/>
      <c r="U1302" s="121"/>
    </row>
    <row r="1303" spans="2:21" ht="21.95" customHeight="1">
      <c r="B1303" s="128"/>
      <c r="C1303" s="10"/>
      <c r="D1303" s="10"/>
      <c r="E1303" s="129"/>
      <c r="F1303" s="10"/>
      <c r="G1303" s="10"/>
      <c r="H1303" s="10"/>
      <c r="I1303" s="10"/>
      <c r="J1303" s="10"/>
      <c r="K1303" s="129"/>
      <c r="L1303" s="130"/>
      <c r="M1303" s="144"/>
      <c r="N1303" s="145"/>
      <c r="O1303" s="144"/>
      <c r="P1303" s="145"/>
      <c r="Q1303" s="144"/>
      <c r="R1303" s="145"/>
      <c r="S1303" s="147"/>
      <c r="T1303" s="133"/>
      <c r="U1303" s="121"/>
    </row>
    <row r="1304" spans="2:21" ht="21.95" customHeight="1">
      <c r="B1304" s="134"/>
      <c r="C1304" s="135"/>
      <c r="D1304" s="136"/>
      <c r="E1304" s="137"/>
      <c r="F1304" s="135"/>
      <c r="G1304" s="136"/>
      <c r="H1304" s="136"/>
      <c r="I1304" s="136"/>
      <c r="J1304" s="136"/>
      <c r="K1304" s="138"/>
      <c r="L1304" s="138"/>
      <c r="M1304" s="139"/>
      <c r="N1304" s="140"/>
      <c r="O1304" s="139"/>
      <c r="P1304" s="140"/>
      <c r="Q1304" s="141"/>
      <c r="R1304" s="140"/>
      <c r="S1304" s="142"/>
      <c r="T1304" s="143"/>
      <c r="U1304" s="121"/>
    </row>
    <row r="1305" spans="2:21" ht="21.95" customHeight="1">
      <c r="B1305" s="128"/>
      <c r="C1305" s="10"/>
      <c r="D1305" s="10"/>
      <c r="E1305" s="129"/>
      <c r="F1305" s="10"/>
      <c r="G1305" s="10"/>
      <c r="H1305" s="10"/>
      <c r="I1305" s="10"/>
      <c r="J1305" s="10"/>
      <c r="K1305" s="129"/>
      <c r="L1305" s="130"/>
      <c r="M1305" s="144"/>
      <c r="N1305" s="145"/>
      <c r="O1305" s="144"/>
      <c r="P1305" s="145"/>
      <c r="Q1305" s="144"/>
      <c r="R1305" s="145"/>
      <c r="S1305" s="146"/>
      <c r="T1305" s="133"/>
      <c r="U1305" s="121"/>
    </row>
    <row r="1306" spans="2:21" ht="21.75" customHeight="1">
      <c r="B1306" s="134"/>
      <c r="C1306" s="135"/>
      <c r="D1306" s="136"/>
      <c r="E1306" s="137"/>
      <c r="F1306" s="135"/>
      <c r="G1306" s="136"/>
      <c r="H1306" s="136"/>
      <c r="I1306" s="136"/>
      <c r="J1306" s="136"/>
      <c r="K1306" s="138"/>
      <c r="L1306" s="138"/>
      <c r="M1306" s="139"/>
      <c r="N1306" s="140"/>
      <c r="O1306" s="139"/>
      <c r="P1306" s="140"/>
      <c r="Q1306" s="141"/>
      <c r="R1306" s="140"/>
      <c r="S1306" s="142"/>
      <c r="T1306" s="143"/>
      <c r="U1306" s="121"/>
    </row>
    <row r="1307" spans="2:21" ht="23.25" customHeight="1">
      <c r="B1307" s="128"/>
      <c r="C1307" s="10"/>
      <c r="D1307" s="10"/>
      <c r="E1307" s="129"/>
      <c r="F1307" s="10"/>
      <c r="G1307" s="10"/>
      <c r="H1307" s="10"/>
      <c r="I1307" s="10"/>
      <c r="J1307" s="10"/>
      <c r="K1307" s="129"/>
      <c r="L1307" s="130"/>
      <c r="M1307" s="144"/>
      <c r="N1307" s="145"/>
      <c r="O1307" s="144"/>
      <c r="P1307" s="145"/>
      <c r="Q1307" s="144"/>
      <c r="R1307" s="145"/>
      <c r="S1307" s="147"/>
      <c r="T1307" s="133"/>
      <c r="U1307" s="121"/>
    </row>
    <row r="1308" spans="2:21" ht="21.95" customHeight="1">
      <c r="B1308" s="134"/>
      <c r="C1308" s="135"/>
      <c r="D1308" s="136"/>
      <c r="E1308" s="137"/>
      <c r="F1308" s="135"/>
      <c r="G1308" s="136"/>
      <c r="H1308" s="136"/>
      <c r="I1308" s="136"/>
      <c r="J1308" s="136"/>
      <c r="K1308" s="138"/>
      <c r="L1308" s="138"/>
      <c r="M1308" s="139"/>
      <c r="N1308" s="140"/>
      <c r="O1308" s="139"/>
      <c r="P1308" s="140"/>
      <c r="Q1308" s="141"/>
      <c r="R1308" s="140"/>
      <c r="S1308" s="142"/>
      <c r="T1308" s="143"/>
      <c r="U1308" s="121"/>
    </row>
    <row r="1309" spans="2:21" ht="21.95" customHeight="1">
      <c r="B1309" s="128"/>
      <c r="C1309" s="10"/>
      <c r="D1309" s="10"/>
      <c r="E1309" s="129"/>
      <c r="F1309" s="10"/>
      <c r="G1309" s="10"/>
      <c r="H1309" s="10"/>
      <c r="I1309" s="10"/>
      <c r="J1309" s="10"/>
      <c r="K1309" s="129"/>
      <c r="L1309" s="130"/>
      <c r="M1309" s="145"/>
      <c r="N1309" s="145"/>
      <c r="O1309" s="145"/>
      <c r="P1309" s="145"/>
      <c r="Q1309" s="144"/>
      <c r="R1309" s="145"/>
      <c r="S1309" s="146"/>
      <c r="T1309" s="148"/>
      <c r="U1309" s="121"/>
    </row>
    <row r="1310" spans="2:21" ht="21.95" customHeight="1">
      <c r="B1310" s="134"/>
      <c r="C1310" s="135"/>
      <c r="D1310" s="136"/>
      <c r="E1310" s="137"/>
      <c r="F1310" s="135"/>
      <c r="G1310" s="136"/>
      <c r="H1310" s="136"/>
      <c r="I1310" s="136"/>
      <c r="J1310" s="136"/>
      <c r="K1310" s="138"/>
      <c r="L1310" s="138"/>
      <c r="M1310" s="137"/>
      <c r="N1310" s="140"/>
      <c r="O1310" s="137"/>
      <c r="P1310" s="140"/>
      <c r="Q1310" s="149"/>
      <c r="R1310" s="140"/>
      <c r="S1310" s="142"/>
      <c r="T1310" s="150"/>
      <c r="U1310" s="121"/>
    </row>
    <row r="1311" spans="2:21" ht="21.95" customHeight="1">
      <c r="B1311" s="128"/>
      <c r="C1311" s="10"/>
      <c r="D1311" s="10"/>
      <c r="E1311" s="129"/>
      <c r="F1311" s="10"/>
      <c r="G1311" s="10"/>
      <c r="H1311" s="10"/>
      <c r="I1311" s="10"/>
      <c r="J1311" s="10"/>
      <c r="K1311" s="129"/>
      <c r="L1311" s="130"/>
      <c r="M1311" s="145"/>
      <c r="N1311" s="145"/>
      <c r="O1311" s="145"/>
      <c r="P1311" s="145"/>
      <c r="Q1311" s="145"/>
      <c r="R1311" s="145"/>
      <c r="S1311" s="147"/>
      <c r="T1311" s="148"/>
      <c r="U1311" s="121"/>
    </row>
    <row r="1312" spans="2:21" ht="21.95" customHeight="1">
      <c r="B1312" s="134"/>
      <c r="C1312" s="135"/>
      <c r="D1312" s="136"/>
      <c r="E1312" s="137"/>
      <c r="F1312" s="135"/>
      <c r="G1312" s="136"/>
      <c r="H1312" s="136"/>
      <c r="I1312" s="136"/>
      <c r="J1312" s="136"/>
      <c r="K1312" s="138"/>
      <c r="L1312" s="138"/>
      <c r="M1312" s="137"/>
      <c r="N1312" s="140"/>
      <c r="O1312" s="137"/>
      <c r="P1312" s="140"/>
      <c r="Q1312" s="149"/>
      <c r="R1312" s="140"/>
      <c r="S1312" s="142"/>
      <c r="T1312" s="150"/>
      <c r="U1312" s="121"/>
    </row>
    <row r="1313" spans="1:21" ht="21.95" customHeight="1">
      <c r="B1313" s="128"/>
      <c r="C1313" s="10"/>
      <c r="D1313" s="10"/>
      <c r="E1313" s="129"/>
      <c r="F1313" s="10"/>
      <c r="G1313" s="10"/>
      <c r="H1313" s="10"/>
      <c r="I1313" s="10"/>
      <c r="J1313" s="10"/>
      <c r="K1313" s="129"/>
      <c r="L1313" s="130"/>
      <c r="M1313" s="145"/>
      <c r="N1313" s="145"/>
      <c r="O1313" s="145"/>
      <c r="P1313" s="145"/>
      <c r="Q1313" s="145"/>
      <c r="R1313" s="145"/>
      <c r="S1313" s="147"/>
      <c r="T1313" s="148"/>
      <c r="U1313" s="121"/>
    </row>
    <row r="1314" spans="1:21" ht="21.95" customHeight="1">
      <c r="B1314" s="134"/>
      <c r="C1314" s="135"/>
      <c r="D1314" s="136"/>
      <c r="E1314" s="137"/>
      <c r="F1314" s="135"/>
      <c r="G1314" s="136"/>
      <c r="H1314" s="136"/>
      <c r="I1314" s="136"/>
      <c r="J1314" s="136"/>
      <c r="K1314" s="138"/>
      <c r="L1314" s="138"/>
      <c r="M1314" s="149"/>
      <c r="N1314" s="149"/>
      <c r="O1314" s="149"/>
      <c r="P1314" s="149"/>
      <c r="Q1314" s="149"/>
      <c r="R1314" s="149"/>
      <c r="S1314" s="142"/>
      <c r="T1314" s="150"/>
      <c r="U1314" s="121"/>
    </row>
    <row r="1315" spans="1:21" ht="21.95" customHeight="1">
      <c r="B1315" s="128"/>
      <c r="C1315" s="10"/>
      <c r="D1315" s="10"/>
      <c r="E1315" s="129"/>
      <c r="F1315" s="10"/>
      <c r="G1315" s="10"/>
      <c r="H1315" s="10"/>
      <c r="I1315" s="10"/>
      <c r="J1315" s="10"/>
      <c r="K1315" s="129"/>
      <c r="L1315" s="130"/>
      <c r="M1315" s="145"/>
      <c r="N1315" s="145"/>
      <c r="O1315" s="145"/>
      <c r="P1315" s="145"/>
      <c r="Q1315" s="145"/>
      <c r="R1315" s="145"/>
      <c r="S1315" s="147"/>
      <c r="T1315" s="148"/>
      <c r="U1315" s="121"/>
    </row>
    <row r="1316" spans="1:21" ht="21.95" customHeight="1">
      <c r="B1316" s="134"/>
      <c r="C1316" s="135"/>
      <c r="D1316" s="136"/>
      <c r="E1316" s="137"/>
      <c r="F1316" s="135"/>
      <c r="G1316" s="136"/>
      <c r="H1316" s="136"/>
      <c r="I1316" s="136"/>
      <c r="J1316" s="136"/>
      <c r="K1316" s="138"/>
      <c r="L1316" s="138"/>
      <c r="M1316" s="149"/>
      <c r="N1316" s="149"/>
      <c r="O1316" s="149"/>
      <c r="P1316" s="149"/>
      <c r="Q1316" s="149"/>
      <c r="R1316" s="149"/>
      <c r="S1316" s="142"/>
      <c r="T1316" s="150"/>
      <c r="U1316" s="121"/>
    </row>
    <row r="1317" spans="1:21" ht="21.95" customHeight="1">
      <c r="B1317" s="128"/>
      <c r="C1317" s="10"/>
      <c r="D1317" s="10"/>
      <c r="E1317" s="129"/>
      <c r="F1317" s="10"/>
      <c r="G1317" s="10"/>
      <c r="H1317" s="10"/>
      <c r="I1317" s="10"/>
      <c r="J1317" s="10"/>
      <c r="K1317" s="129"/>
      <c r="L1317" s="130"/>
      <c r="M1317" s="145"/>
      <c r="N1317" s="145"/>
      <c r="O1317" s="145"/>
      <c r="P1317" s="145"/>
      <c r="Q1317" s="145"/>
      <c r="R1317" s="145"/>
      <c r="S1317" s="147"/>
      <c r="T1317" s="148"/>
      <c r="U1317" s="121"/>
    </row>
    <row r="1318" spans="1:21" ht="21.95" customHeight="1" thickBot="1">
      <c r="B1318" s="151"/>
      <c r="C1318" s="152"/>
      <c r="D1318" s="152"/>
      <c r="E1318" s="153"/>
      <c r="F1318" s="152"/>
      <c r="G1318" s="152"/>
      <c r="H1318" s="152"/>
      <c r="I1318" s="152"/>
      <c r="J1318" s="152"/>
      <c r="K1318" s="154"/>
      <c r="L1318" s="154"/>
      <c r="M1318" s="155"/>
      <c r="N1318" s="155"/>
      <c r="O1318" s="155"/>
      <c r="P1318" s="155"/>
      <c r="Q1318" s="155"/>
      <c r="R1318" s="155"/>
      <c r="S1318" s="156"/>
      <c r="T1318" s="157"/>
      <c r="U1318" s="121"/>
    </row>
    <row r="1319" spans="1:21" ht="19.899999999999999" customHeight="1">
      <c r="B1319" s="128"/>
      <c r="C1319" s="10"/>
      <c r="D1319" s="10"/>
      <c r="E1319" s="129"/>
      <c r="F1319" s="10"/>
      <c r="G1319" s="10"/>
      <c r="H1319" s="10"/>
      <c r="I1319" s="10"/>
      <c r="J1319" s="10"/>
      <c r="K1319" s="129"/>
      <c r="L1319" s="130"/>
      <c r="M1319" s="145"/>
      <c r="N1319" s="145"/>
      <c r="O1319" s="145"/>
      <c r="P1319" s="145"/>
      <c r="Q1319" s="145"/>
      <c r="R1319" s="145"/>
      <c r="S1319" s="146"/>
      <c r="T1319" s="148"/>
      <c r="U1319" s="121"/>
    </row>
    <row r="1320" spans="1:21" ht="19.899999999999999" customHeight="1">
      <c r="B1320" s="478" t="s">
        <v>3</v>
      </c>
      <c r="C1320" s="479"/>
      <c r="D1320" s="480"/>
      <c r="E1320" s="129"/>
      <c r="F1320" s="10"/>
      <c r="G1320" s="10"/>
      <c r="H1320" s="10"/>
      <c r="I1320" s="10"/>
      <c r="J1320" s="10"/>
      <c r="K1320" s="129"/>
      <c r="L1320" s="130"/>
      <c r="M1320" s="145">
        <f t="shared" ref="M1320:R1320" si="15">SUM(M1285:M1318)</f>
        <v>12000</v>
      </c>
      <c r="N1320" s="145">
        <f t="shared" si="15"/>
        <v>12000</v>
      </c>
      <c r="O1320" s="145">
        <f t="shared" si="15"/>
        <v>38500</v>
      </c>
      <c r="P1320" s="145">
        <f t="shared" si="15"/>
        <v>38500</v>
      </c>
      <c r="Q1320" s="145">
        <f t="shared" si="15"/>
        <v>38000</v>
      </c>
      <c r="R1320" s="145">
        <f t="shared" si="15"/>
        <v>38000</v>
      </c>
      <c r="S1320" s="145"/>
      <c r="T1320" s="158"/>
      <c r="U1320" s="121"/>
    </row>
    <row r="1321" spans="1:21" ht="19.899999999999999" customHeight="1" thickBot="1">
      <c r="B1321" s="151"/>
      <c r="C1321" s="152"/>
      <c r="D1321" s="152"/>
      <c r="E1321" s="153"/>
      <c r="F1321" s="152"/>
      <c r="G1321" s="152"/>
      <c r="H1321" s="152"/>
      <c r="I1321" s="152"/>
      <c r="J1321" s="152"/>
      <c r="K1321" s="153"/>
      <c r="L1321" s="154"/>
      <c r="M1321" s="155"/>
      <c r="N1321" s="155"/>
      <c r="O1321" s="155"/>
      <c r="P1321" s="155"/>
      <c r="Q1321" s="155"/>
      <c r="R1321" s="155"/>
      <c r="S1321" s="159"/>
      <c r="T1321" s="157"/>
      <c r="U1321" s="121"/>
    </row>
    <row r="1323" spans="1:21">
      <c r="B1323" s="28" t="e">
        <f>B1279</f>
        <v>#REF!</v>
      </c>
      <c r="T1323" s="46"/>
    </row>
    <row r="1324" spans="1:21" ht="42">
      <c r="A1324" s="109"/>
      <c r="M1324" s="110" t="s">
        <v>17</v>
      </c>
    </row>
    <row r="1325" spans="1:21" ht="21.75" thickBot="1">
      <c r="B1325" s="111"/>
      <c r="C1325" s="112"/>
      <c r="D1325" s="112"/>
      <c r="E1325" s="112"/>
      <c r="F1325" s="112"/>
      <c r="G1325" s="112"/>
      <c r="H1325" s="112"/>
      <c r="I1325" s="112"/>
      <c r="J1325" s="112"/>
      <c r="K1325" s="112"/>
      <c r="L1325" s="113"/>
      <c r="M1325" s="112"/>
      <c r="N1325" s="112"/>
      <c r="O1325" s="112"/>
      <c r="P1325" s="112"/>
      <c r="Q1325" s="112"/>
      <c r="R1325" s="112"/>
      <c r="S1325" s="114"/>
      <c r="T1325" s="115"/>
    </row>
    <row r="1326" spans="1:21" ht="19.899999999999999" customHeight="1">
      <c r="B1326" s="116"/>
      <c r="C1326" s="117"/>
      <c r="D1326" s="117"/>
      <c r="E1326" s="118"/>
      <c r="F1326" s="117"/>
      <c r="G1326" s="117"/>
      <c r="H1326" s="117"/>
      <c r="I1326" s="117"/>
      <c r="J1326" s="117"/>
      <c r="K1326" s="118"/>
      <c r="L1326" s="119"/>
      <c r="M1326" s="481" t="s">
        <v>18</v>
      </c>
      <c r="N1326" s="482"/>
      <c r="O1326" s="481" t="s">
        <v>18</v>
      </c>
      <c r="P1326" s="482"/>
      <c r="Q1326" s="481" t="s">
        <v>18</v>
      </c>
      <c r="R1326" s="482"/>
      <c r="S1326" s="119" t="s">
        <v>19</v>
      </c>
      <c r="T1326" s="120"/>
      <c r="U1326" s="121"/>
    </row>
    <row r="1327" spans="1:21" ht="19.899999999999999" customHeight="1">
      <c r="B1327" s="483" t="s">
        <v>20</v>
      </c>
      <c r="C1327" s="484"/>
      <c r="D1327" s="485"/>
      <c r="E1327" s="486" t="s">
        <v>21</v>
      </c>
      <c r="F1327" s="484"/>
      <c r="G1327" s="484"/>
      <c r="H1327" s="484"/>
      <c r="I1327" s="484"/>
      <c r="J1327" s="485"/>
      <c r="K1327" s="122" t="s">
        <v>22</v>
      </c>
      <c r="L1327" s="122" t="s">
        <v>5</v>
      </c>
      <c r="M1327" s="487" t="s">
        <v>499</v>
      </c>
      <c r="N1327" s="488"/>
      <c r="O1327" s="487" t="s">
        <v>519</v>
      </c>
      <c r="P1327" s="488"/>
      <c r="Q1327" s="487" t="s">
        <v>520</v>
      </c>
      <c r="R1327" s="488"/>
      <c r="S1327" s="122" t="s">
        <v>23</v>
      </c>
      <c r="T1327" s="123" t="s">
        <v>24</v>
      </c>
      <c r="U1327" s="121"/>
    </row>
    <row r="1328" spans="1:21" ht="19.899999999999999" customHeight="1" thickBot="1">
      <c r="B1328" s="124"/>
      <c r="C1328" s="114"/>
      <c r="D1328" s="114"/>
      <c r="E1328" s="125"/>
      <c r="F1328" s="114"/>
      <c r="G1328" s="114"/>
      <c r="H1328" s="114"/>
      <c r="I1328" s="114"/>
      <c r="J1328" s="114"/>
      <c r="K1328" s="125"/>
      <c r="L1328" s="126"/>
      <c r="M1328" s="126" t="s">
        <v>25</v>
      </c>
      <c r="N1328" s="126" t="s">
        <v>26</v>
      </c>
      <c r="O1328" s="126" t="s">
        <v>25</v>
      </c>
      <c r="P1328" s="126" t="s">
        <v>26</v>
      </c>
      <c r="Q1328" s="126" t="s">
        <v>25</v>
      </c>
      <c r="R1328" s="126" t="s">
        <v>26</v>
      </c>
      <c r="S1328" s="126"/>
      <c r="T1328" s="127"/>
      <c r="U1328" s="121"/>
    </row>
    <row r="1329" spans="2:21" ht="21.95" customHeight="1">
      <c r="B1329" s="128"/>
      <c r="C1329" s="10"/>
      <c r="D1329" s="10"/>
      <c r="E1329" s="129"/>
      <c r="F1329" s="10"/>
      <c r="G1329" s="10"/>
      <c r="H1329" s="10"/>
      <c r="I1329" s="10"/>
      <c r="J1329" s="10"/>
      <c r="K1329" s="129"/>
      <c r="L1329" s="130"/>
      <c r="M1329" s="131"/>
      <c r="N1329" s="129"/>
      <c r="O1329" s="131"/>
      <c r="P1329" s="129"/>
      <c r="Q1329" s="131"/>
      <c r="R1329" s="129"/>
      <c r="S1329" s="132"/>
      <c r="T1329" s="133"/>
      <c r="U1329" s="121"/>
    </row>
    <row r="1330" spans="2:21" ht="21.95" customHeight="1">
      <c r="B1330" s="134"/>
      <c r="C1330" s="135" t="s">
        <v>572</v>
      </c>
      <c r="D1330" s="136"/>
      <c r="E1330" s="137"/>
      <c r="F1330" s="135" t="s">
        <v>573</v>
      </c>
      <c r="G1330" s="136"/>
      <c r="H1330" s="136"/>
      <c r="I1330" s="136"/>
      <c r="J1330" s="136"/>
      <c r="K1330" s="138">
        <v>1</v>
      </c>
      <c r="L1330" s="138" t="s">
        <v>53</v>
      </c>
      <c r="M1330" s="139">
        <v>10300</v>
      </c>
      <c r="N1330" s="140">
        <f>SUM(K1330*M1330)</f>
        <v>10300</v>
      </c>
      <c r="O1330" s="139">
        <v>10800</v>
      </c>
      <c r="P1330" s="140">
        <f>SUM(K1330*O1330)</f>
        <v>10800</v>
      </c>
      <c r="Q1330" s="141">
        <v>10500</v>
      </c>
      <c r="R1330" s="177">
        <f>SUM(K1330*Q1330)</f>
        <v>10500</v>
      </c>
      <c r="S1330" s="142">
        <f>M1330</f>
        <v>10300</v>
      </c>
      <c r="T1330" s="143" t="str">
        <f>M1327</f>
        <v>(有)福地商会</v>
      </c>
      <c r="U1330" s="121"/>
    </row>
    <row r="1331" spans="2:21" ht="21.95" customHeight="1">
      <c r="B1331" s="128"/>
      <c r="C1331" s="10"/>
      <c r="D1331" s="10"/>
      <c r="E1331" s="129"/>
      <c r="F1331" s="10"/>
      <c r="G1331" s="10"/>
      <c r="H1331" s="10"/>
      <c r="I1331" s="10"/>
      <c r="J1331" s="10"/>
      <c r="K1331" s="129"/>
      <c r="L1331" s="130"/>
      <c r="M1331" s="131"/>
      <c r="N1331" s="129"/>
      <c r="O1331" s="131"/>
      <c r="P1331" s="129"/>
      <c r="Q1331" s="131"/>
      <c r="R1331" s="129"/>
      <c r="S1331" s="132"/>
      <c r="T1331" s="133"/>
      <c r="U1331" s="121"/>
    </row>
    <row r="1332" spans="2:21" ht="21.95" customHeight="1">
      <c r="B1332" s="134"/>
      <c r="C1332" s="135" t="s">
        <v>445</v>
      </c>
      <c r="D1332" s="136"/>
      <c r="E1332" s="137"/>
      <c r="F1332" s="135" t="s">
        <v>574</v>
      </c>
      <c r="G1332" s="136"/>
      <c r="H1332" s="136"/>
      <c r="I1332" s="136"/>
      <c r="J1332" s="136"/>
      <c r="K1332" s="138">
        <v>1</v>
      </c>
      <c r="L1332" s="138" t="s">
        <v>53</v>
      </c>
      <c r="M1332" s="139">
        <v>6300</v>
      </c>
      <c r="N1332" s="140">
        <f>SUM(K1332*M1332)</f>
        <v>6300</v>
      </c>
      <c r="O1332" s="139">
        <v>6500</v>
      </c>
      <c r="P1332" s="140">
        <f>SUM(K1332*O1332)</f>
        <v>6500</v>
      </c>
      <c r="Q1332" s="141">
        <v>6600</v>
      </c>
      <c r="R1332" s="177">
        <f>SUM(K1332*Q1332)</f>
        <v>6600</v>
      </c>
      <c r="S1332" s="142">
        <f>M1332</f>
        <v>6300</v>
      </c>
      <c r="T1332" s="143" t="str">
        <f>T1330</f>
        <v>(有)福地商会</v>
      </c>
      <c r="U1332" s="121"/>
    </row>
    <row r="1333" spans="2:21" ht="21.95" customHeight="1">
      <c r="B1333" s="128"/>
      <c r="C1333" s="10"/>
      <c r="D1333" s="10"/>
      <c r="E1333" s="129"/>
      <c r="F1333" s="10"/>
      <c r="G1333" s="10"/>
      <c r="H1333" s="10"/>
      <c r="I1333" s="10"/>
      <c r="J1333" s="10"/>
      <c r="K1333" s="129"/>
      <c r="L1333" s="130"/>
      <c r="M1333" s="144"/>
      <c r="N1333" s="129"/>
      <c r="O1333" s="131"/>
      <c r="P1333" s="129"/>
      <c r="Q1333" s="131"/>
      <c r="R1333" s="129"/>
      <c r="S1333" s="132"/>
      <c r="T1333" s="133"/>
      <c r="U1333" s="121"/>
    </row>
    <row r="1334" spans="2:21" ht="21.95" customHeight="1">
      <c r="B1334" s="134"/>
      <c r="C1334" s="135" t="s">
        <v>445</v>
      </c>
      <c r="D1334" s="136"/>
      <c r="E1334" s="137"/>
      <c r="F1334" s="135" t="s">
        <v>446</v>
      </c>
      <c r="G1334" s="136"/>
      <c r="H1334" s="136"/>
      <c r="I1334" s="136"/>
      <c r="J1334" s="136"/>
      <c r="K1334" s="138">
        <v>1</v>
      </c>
      <c r="L1334" s="138" t="s">
        <v>53</v>
      </c>
      <c r="M1334" s="139">
        <v>6750</v>
      </c>
      <c r="N1334" s="140">
        <f>SUM(K1334*M1334)</f>
        <v>6750</v>
      </c>
      <c r="O1334" s="139">
        <v>7000</v>
      </c>
      <c r="P1334" s="140">
        <f>SUM(K1334*O1334)</f>
        <v>7000</v>
      </c>
      <c r="Q1334" s="141">
        <v>7200</v>
      </c>
      <c r="R1334" s="177">
        <f>SUM(K1334*Q1334)</f>
        <v>7200</v>
      </c>
      <c r="S1334" s="142">
        <f>M1334</f>
        <v>6750</v>
      </c>
      <c r="T1334" s="143" t="str">
        <f>T1332</f>
        <v>(有)福地商会</v>
      </c>
      <c r="U1334" s="121"/>
    </row>
    <row r="1335" spans="2:21" ht="21.95" customHeight="1">
      <c r="B1335" s="128"/>
      <c r="C1335" s="10"/>
      <c r="D1335" s="10"/>
      <c r="E1335" s="129"/>
      <c r="F1335" s="10"/>
      <c r="G1335" s="10"/>
      <c r="H1335" s="10"/>
      <c r="I1335" s="10"/>
      <c r="J1335" s="10"/>
      <c r="K1335" s="129"/>
      <c r="L1335" s="130"/>
      <c r="M1335" s="144"/>
      <c r="N1335" s="129"/>
      <c r="O1335" s="131"/>
      <c r="P1335" s="129"/>
      <c r="Q1335" s="131"/>
      <c r="R1335" s="129"/>
      <c r="S1335" s="132"/>
      <c r="T1335" s="133"/>
      <c r="U1335" s="121"/>
    </row>
    <row r="1336" spans="2:21" ht="21.95" customHeight="1">
      <c r="B1336" s="134"/>
      <c r="C1336" s="135" t="s">
        <v>447</v>
      </c>
      <c r="D1336" s="136"/>
      <c r="E1336" s="137"/>
      <c r="F1336" s="135" t="s">
        <v>448</v>
      </c>
      <c r="G1336" s="136"/>
      <c r="H1336" s="136"/>
      <c r="I1336" s="136"/>
      <c r="J1336" s="136"/>
      <c r="K1336" s="138">
        <v>1</v>
      </c>
      <c r="L1336" s="138" t="s">
        <v>2</v>
      </c>
      <c r="M1336" s="139">
        <v>7000</v>
      </c>
      <c r="N1336" s="140">
        <f>SUM(K1336*M1336)</f>
        <v>7000</v>
      </c>
      <c r="O1336" s="139">
        <v>7200</v>
      </c>
      <c r="P1336" s="140">
        <f>SUM(K1336*O1336)</f>
        <v>7200</v>
      </c>
      <c r="Q1336" s="141">
        <v>7300</v>
      </c>
      <c r="R1336" s="177">
        <f>SUM(K1336*Q1336)</f>
        <v>7300</v>
      </c>
      <c r="S1336" s="142">
        <f>M1336</f>
        <v>7000</v>
      </c>
      <c r="T1336" s="143" t="str">
        <f>T1334</f>
        <v>(有)福地商会</v>
      </c>
      <c r="U1336" s="121"/>
    </row>
    <row r="1337" spans="2:21" ht="21.95" customHeight="1">
      <c r="B1337" s="128"/>
      <c r="C1337" s="10"/>
      <c r="D1337" s="10"/>
      <c r="E1337" s="129"/>
      <c r="F1337" s="10"/>
      <c r="G1337" s="10"/>
      <c r="H1337" s="10"/>
      <c r="I1337" s="10"/>
      <c r="J1337" s="10"/>
      <c r="K1337" s="129"/>
      <c r="L1337" s="130"/>
      <c r="M1337" s="144"/>
      <c r="N1337" s="145"/>
      <c r="O1337" s="144"/>
      <c r="P1337" s="145"/>
      <c r="Q1337" s="144"/>
      <c r="R1337" s="145"/>
      <c r="S1337" s="132"/>
      <c r="T1337" s="133"/>
      <c r="U1337" s="121"/>
    </row>
    <row r="1338" spans="2:21" ht="21.95" customHeight="1">
      <c r="B1338" s="134"/>
      <c r="C1338" s="135"/>
      <c r="D1338" s="136"/>
      <c r="E1338" s="137"/>
      <c r="F1338" s="135"/>
      <c r="G1338" s="136"/>
      <c r="H1338" s="136"/>
      <c r="I1338" s="136"/>
      <c r="J1338" s="136"/>
      <c r="K1338" s="138"/>
      <c r="L1338" s="138"/>
      <c r="M1338" s="139"/>
      <c r="N1338" s="140"/>
      <c r="O1338" s="139"/>
      <c r="P1338" s="140"/>
      <c r="Q1338" s="141"/>
      <c r="R1338" s="140"/>
      <c r="S1338" s="142"/>
      <c r="T1338" s="143"/>
      <c r="U1338" s="121"/>
    </row>
    <row r="1339" spans="2:21" ht="21.95" customHeight="1">
      <c r="B1339" s="128"/>
      <c r="C1339" s="10"/>
      <c r="D1339" s="10"/>
      <c r="E1339" s="129"/>
      <c r="F1339" s="10"/>
      <c r="G1339" s="10"/>
      <c r="H1339" s="10"/>
      <c r="I1339" s="10"/>
      <c r="J1339" s="10"/>
      <c r="K1339" s="129"/>
      <c r="L1339" s="130"/>
      <c r="M1339" s="144"/>
      <c r="N1339" s="145"/>
      <c r="O1339" s="144"/>
      <c r="P1339" s="145"/>
      <c r="Q1339" s="144"/>
      <c r="R1339" s="145"/>
      <c r="S1339" s="132"/>
      <c r="T1339" s="133"/>
      <c r="U1339" s="121"/>
    </row>
    <row r="1340" spans="2:21" ht="21.95" customHeight="1">
      <c r="B1340" s="134"/>
      <c r="C1340" s="135"/>
      <c r="D1340" s="136"/>
      <c r="E1340" s="137"/>
      <c r="F1340" s="135"/>
      <c r="G1340" s="136"/>
      <c r="H1340" s="136"/>
      <c r="I1340" s="136"/>
      <c r="J1340" s="136"/>
      <c r="K1340" s="138"/>
      <c r="L1340" s="138"/>
      <c r="M1340" s="139"/>
      <c r="N1340" s="140"/>
      <c r="O1340" s="139"/>
      <c r="P1340" s="140"/>
      <c r="Q1340" s="141"/>
      <c r="R1340" s="140"/>
      <c r="S1340" s="142"/>
      <c r="T1340" s="143"/>
      <c r="U1340" s="121"/>
    </row>
    <row r="1341" spans="2:21" ht="21.95" customHeight="1">
      <c r="B1341" s="128"/>
      <c r="C1341" s="10"/>
      <c r="D1341" s="10"/>
      <c r="E1341" s="129"/>
      <c r="F1341" s="10"/>
      <c r="G1341" s="10"/>
      <c r="H1341" s="10"/>
      <c r="I1341" s="10"/>
      <c r="J1341" s="10"/>
      <c r="K1341" s="129"/>
      <c r="L1341" s="130"/>
      <c r="M1341" s="144"/>
      <c r="N1341" s="145"/>
      <c r="O1341" s="144"/>
      <c r="P1341" s="145"/>
      <c r="Q1341" s="144"/>
      <c r="R1341" s="145"/>
      <c r="S1341" s="132"/>
      <c r="T1341" s="133"/>
      <c r="U1341" s="121"/>
    </row>
    <row r="1342" spans="2:21" ht="21.95" customHeight="1">
      <c r="B1342" s="134"/>
      <c r="C1342" s="135"/>
      <c r="D1342" s="136"/>
      <c r="E1342" s="137"/>
      <c r="F1342" s="135"/>
      <c r="G1342" s="136"/>
      <c r="H1342" s="136"/>
      <c r="I1342" s="136"/>
      <c r="J1342" s="136"/>
      <c r="K1342" s="138"/>
      <c r="L1342" s="138"/>
      <c r="M1342" s="139"/>
      <c r="N1342" s="140"/>
      <c r="O1342" s="139"/>
      <c r="P1342" s="140"/>
      <c r="Q1342" s="141"/>
      <c r="R1342" s="140"/>
      <c r="S1342" s="142"/>
      <c r="T1342" s="143"/>
      <c r="U1342" s="121"/>
    </row>
    <row r="1343" spans="2:21" ht="21.95" customHeight="1">
      <c r="B1343" s="128"/>
      <c r="C1343" s="10"/>
      <c r="D1343" s="10"/>
      <c r="E1343" s="129"/>
      <c r="F1343" s="10"/>
      <c r="G1343" s="10"/>
      <c r="H1343" s="10"/>
      <c r="I1343" s="10"/>
      <c r="J1343" s="10"/>
      <c r="K1343" s="129"/>
      <c r="L1343" s="130"/>
      <c r="M1343" s="144"/>
      <c r="N1343" s="145"/>
      <c r="O1343" s="144"/>
      <c r="P1343" s="145"/>
      <c r="Q1343" s="144"/>
      <c r="R1343" s="145"/>
      <c r="S1343" s="146"/>
      <c r="T1343" s="133"/>
      <c r="U1343" s="121"/>
    </row>
    <row r="1344" spans="2:21" ht="21.95" customHeight="1">
      <c r="B1344" s="134"/>
      <c r="C1344" s="135"/>
      <c r="D1344" s="136"/>
      <c r="E1344" s="137"/>
      <c r="F1344" s="135"/>
      <c r="G1344" s="136"/>
      <c r="H1344" s="136"/>
      <c r="I1344" s="136"/>
      <c r="J1344" s="136"/>
      <c r="K1344" s="138"/>
      <c r="L1344" s="138"/>
      <c r="M1344" s="139"/>
      <c r="N1344" s="140"/>
      <c r="O1344" s="139"/>
      <c r="P1344" s="140"/>
      <c r="Q1344" s="141"/>
      <c r="R1344" s="140"/>
      <c r="S1344" s="142"/>
      <c r="T1344" s="143"/>
      <c r="U1344" s="121"/>
    </row>
    <row r="1345" spans="2:21" ht="21.95" customHeight="1">
      <c r="B1345" s="128"/>
      <c r="C1345" s="10"/>
      <c r="D1345" s="10"/>
      <c r="E1345" s="129"/>
      <c r="F1345" s="10"/>
      <c r="G1345" s="10"/>
      <c r="H1345" s="10"/>
      <c r="I1345" s="10"/>
      <c r="J1345" s="10"/>
      <c r="K1345" s="129"/>
      <c r="L1345" s="130"/>
      <c r="M1345" s="144"/>
      <c r="N1345" s="145"/>
      <c r="O1345" s="144"/>
      <c r="P1345" s="145"/>
      <c r="Q1345" s="144"/>
      <c r="R1345" s="145"/>
      <c r="S1345" s="146"/>
      <c r="T1345" s="133"/>
      <c r="U1345" s="121"/>
    </row>
    <row r="1346" spans="2:21" ht="21.95" customHeight="1">
      <c r="B1346" s="134"/>
      <c r="C1346" s="135"/>
      <c r="D1346" s="136"/>
      <c r="E1346" s="137"/>
      <c r="F1346" s="135"/>
      <c r="G1346" s="136"/>
      <c r="H1346" s="136"/>
      <c r="I1346" s="136"/>
      <c r="J1346" s="136"/>
      <c r="K1346" s="138"/>
      <c r="L1346" s="138"/>
      <c r="M1346" s="139"/>
      <c r="N1346" s="140"/>
      <c r="O1346" s="139"/>
      <c r="P1346" s="140"/>
      <c r="Q1346" s="141"/>
      <c r="R1346" s="140"/>
      <c r="S1346" s="142"/>
      <c r="T1346" s="143"/>
      <c r="U1346" s="121"/>
    </row>
    <row r="1347" spans="2:21" ht="21.95" customHeight="1">
      <c r="B1347" s="128"/>
      <c r="C1347" s="10"/>
      <c r="D1347" s="10"/>
      <c r="E1347" s="129"/>
      <c r="F1347" s="10"/>
      <c r="G1347" s="10"/>
      <c r="H1347" s="10"/>
      <c r="I1347" s="10"/>
      <c r="J1347" s="10"/>
      <c r="K1347" s="129"/>
      <c r="L1347" s="130"/>
      <c r="M1347" s="144"/>
      <c r="N1347" s="145"/>
      <c r="O1347" s="144"/>
      <c r="P1347" s="145"/>
      <c r="Q1347" s="144"/>
      <c r="R1347" s="145"/>
      <c r="S1347" s="147"/>
      <c r="T1347" s="133"/>
      <c r="U1347" s="121"/>
    </row>
    <row r="1348" spans="2:21" ht="21.95" customHeight="1">
      <c r="B1348" s="134"/>
      <c r="C1348" s="135"/>
      <c r="D1348" s="136"/>
      <c r="E1348" s="137"/>
      <c r="F1348" s="135"/>
      <c r="G1348" s="136"/>
      <c r="H1348" s="136"/>
      <c r="I1348" s="136"/>
      <c r="J1348" s="136"/>
      <c r="K1348" s="138"/>
      <c r="L1348" s="138"/>
      <c r="M1348" s="139"/>
      <c r="N1348" s="140"/>
      <c r="O1348" s="139"/>
      <c r="P1348" s="140"/>
      <c r="Q1348" s="141"/>
      <c r="R1348" s="140"/>
      <c r="S1348" s="142"/>
      <c r="T1348" s="143"/>
      <c r="U1348" s="121"/>
    </row>
    <row r="1349" spans="2:21" ht="21.95" customHeight="1">
      <c r="B1349" s="128"/>
      <c r="C1349" s="10"/>
      <c r="D1349" s="10"/>
      <c r="E1349" s="129"/>
      <c r="F1349" s="10"/>
      <c r="G1349" s="10"/>
      <c r="H1349" s="10"/>
      <c r="I1349" s="10"/>
      <c r="J1349" s="10"/>
      <c r="K1349" s="129"/>
      <c r="L1349" s="130"/>
      <c r="M1349" s="144"/>
      <c r="N1349" s="145"/>
      <c r="O1349" s="144"/>
      <c r="P1349" s="145"/>
      <c r="Q1349" s="144"/>
      <c r="R1349" s="145"/>
      <c r="S1349" s="146"/>
      <c r="T1349" s="133"/>
      <c r="U1349" s="121"/>
    </row>
    <row r="1350" spans="2:21" ht="21.75" customHeight="1">
      <c r="B1350" s="134"/>
      <c r="C1350" s="135"/>
      <c r="D1350" s="136"/>
      <c r="E1350" s="137"/>
      <c r="F1350" s="135"/>
      <c r="G1350" s="136"/>
      <c r="H1350" s="136"/>
      <c r="I1350" s="136"/>
      <c r="J1350" s="136"/>
      <c r="K1350" s="138"/>
      <c r="L1350" s="138"/>
      <c r="M1350" s="139"/>
      <c r="N1350" s="140"/>
      <c r="O1350" s="139"/>
      <c r="P1350" s="140"/>
      <c r="Q1350" s="141"/>
      <c r="R1350" s="140"/>
      <c r="S1350" s="142"/>
      <c r="T1350" s="143"/>
      <c r="U1350" s="121"/>
    </row>
    <row r="1351" spans="2:21" ht="23.25" customHeight="1">
      <c r="B1351" s="128"/>
      <c r="C1351" s="10"/>
      <c r="D1351" s="10"/>
      <c r="E1351" s="129"/>
      <c r="F1351" s="10"/>
      <c r="G1351" s="10"/>
      <c r="H1351" s="10"/>
      <c r="I1351" s="10"/>
      <c r="J1351" s="10"/>
      <c r="K1351" s="129"/>
      <c r="L1351" s="130"/>
      <c r="M1351" s="144"/>
      <c r="N1351" s="145"/>
      <c r="O1351" s="144"/>
      <c r="P1351" s="145"/>
      <c r="Q1351" s="144"/>
      <c r="R1351" s="145"/>
      <c r="S1351" s="147"/>
      <c r="T1351" s="133"/>
      <c r="U1351" s="121"/>
    </row>
    <row r="1352" spans="2:21" ht="21.95" customHeight="1">
      <c r="B1352" s="134"/>
      <c r="C1352" s="135"/>
      <c r="D1352" s="136"/>
      <c r="E1352" s="137"/>
      <c r="F1352" s="135"/>
      <c r="G1352" s="136"/>
      <c r="H1352" s="136"/>
      <c r="I1352" s="136"/>
      <c r="J1352" s="136"/>
      <c r="K1352" s="138"/>
      <c r="L1352" s="138"/>
      <c r="M1352" s="139"/>
      <c r="N1352" s="140"/>
      <c r="O1352" s="139"/>
      <c r="P1352" s="140"/>
      <c r="Q1352" s="141"/>
      <c r="R1352" s="140"/>
      <c r="S1352" s="142"/>
      <c r="T1352" s="143"/>
      <c r="U1352" s="121"/>
    </row>
    <row r="1353" spans="2:21" ht="21.95" customHeight="1">
      <c r="B1353" s="128"/>
      <c r="C1353" s="10"/>
      <c r="D1353" s="10"/>
      <c r="E1353" s="129"/>
      <c r="F1353" s="10"/>
      <c r="G1353" s="10"/>
      <c r="H1353" s="10"/>
      <c r="I1353" s="10"/>
      <c r="J1353" s="10"/>
      <c r="K1353" s="129"/>
      <c r="L1353" s="130"/>
      <c r="M1353" s="145"/>
      <c r="N1353" s="145"/>
      <c r="O1353" s="145"/>
      <c r="P1353" s="145"/>
      <c r="Q1353" s="144"/>
      <c r="R1353" s="145"/>
      <c r="S1353" s="146"/>
      <c r="T1353" s="148"/>
      <c r="U1353" s="121"/>
    </row>
    <row r="1354" spans="2:21" ht="21.95" customHeight="1">
      <c r="B1354" s="134"/>
      <c r="C1354" s="135"/>
      <c r="D1354" s="136"/>
      <c r="E1354" s="137"/>
      <c r="F1354" s="135"/>
      <c r="G1354" s="136"/>
      <c r="H1354" s="136"/>
      <c r="I1354" s="136"/>
      <c r="J1354" s="136"/>
      <c r="K1354" s="138"/>
      <c r="L1354" s="138"/>
      <c r="M1354" s="137"/>
      <c r="N1354" s="140"/>
      <c r="O1354" s="137"/>
      <c r="P1354" s="140"/>
      <c r="Q1354" s="149"/>
      <c r="R1354" s="140"/>
      <c r="S1354" s="142"/>
      <c r="T1354" s="150"/>
      <c r="U1354" s="121"/>
    </row>
    <row r="1355" spans="2:21" ht="21.95" customHeight="1">
      <c r="B1355" s="128"/>
      <c r="C1355" s="10"/>
      <c r="D1355" s="10"/>
      <c r="E1355" s="129"/>
      <c r="F1355" s="10"/>
      <c r="G1355" s="10"/>
      <c r="H1355" s="10"/>
      <c r="I1355" s="10"/>
      <c r="J1355" s="10"/>
      <c r="K1355" s="129"/>
      <c r="L1355" s="130"/>
      <c r="M1355" s="145"/>
      <c r="N1355" s="145"/>
      <c r="O1355" s="145"/>
      <c r="P1355" s="145"/>
      <c r="Q1355" s="145"/>
      <c r="R1355" s="145"/>
      <c r="S1355" s="147"/>
      <c r="T1355" s="148"/>
      <c r="U1355" s="121"/>
    </row>
    <row r="1356" spans="2:21" ht="21.95" customHeight="1">
      <c r="B1356" s="134"/>
      <c r="C1356" s="135"/>
      <c r="D1356" s="136"/>
      <c r="E1356" s="137"/>
      <c r="F1356" s="135"/>
      <c r="G1356" s="136"/>
      <c r="H1356" s="136"/>
      <c r="I1356" s="136"/>
      <c r="J1356" s="136"/>
      <c r="K1356" s="138"/>
      <c r="L1356" s="138"/>
      <c r="M1356" s="137"/>
      <c r="N1356" s="140"/>
      <c r="O1356" s="137"/>
      <c r="P1356" s="140"/>
      <c r="Q1356" s="149"/>
      <c r="R1356" s="140"/>
      <c r="S1356" s="142"/>
      <c r="T1356" s="150"/>
      <c r="U1356" s="121"/>
    </row>
    <row r="1357" spans="2:21" ht="21.95" customHeight="1">
      <c r="B1357" s="128"/>
      <c r="C1357" s="10"/>
      <c r="D1357" s="10"/>
      <c r="E1357" s="129"/>
      <c r="F1357" s="10"/>
      <c r="G1357" s="10"/>
      <c r="H1357" s="10"/>
      <c r="I1357" s="10"/>
      <c r="J1357" s="10"/>
      <c r="K1357" s="129"/>
      <c r="L1357" s="130"/>
      <c r="M1357" s="145"/>
      <c r="N1357" s="145"/>
      <c r="O1357" s="145"/>
      <c r="P1357" s="145"/>
      <c r="Q1357" s="145"/>
      <c r="R1357" s="145"/>
      <c r="S1357" s="147"/>
      <c r="T1357" s="148"/>
      <c r="U1357" s="121"/>
    </row>
    <row r="1358" spans="2:21" ht="21.95" customHeight="1">
      <c r="B1358" s="134"/>
      <c r="C1358" s="135"/>
      <c r="D1358" s="136"/>
      <c r="E1358" s="137"/>
      <c r="F1358" s="135"/>
      <c r="G1358" s="136"/>
      <c r="H1358" s="136"/>
      <c r="I1358" s="136"/>
      <c r="J1358" s="136"/>
      <c r="K1358" s="138"/>
      <c r="L1358" s="138"/>
      <c r="M1358" s="149"/>
      <c r="N1358" s="149"/>
      <c r="O1358" s="149"/>
      <c r="P1358" s="149"/>
      <c r="Q1358" s="149"/>
      <c r="R1358" s="149"/>
      <c r="S1358" s="142"/>
      <c r="T1358" s="150"/>
      <c r="U1358" s="121"/>
    </row>
    <row r="1359" spans="2:21" ht="21.95" customHeight="1">
      <c r="B1359" s="128"/>
      <c r="C1359" s="10"/>
      <c r="D1359" s="10"/>
      <c r="E1359" s="129"/>
      <c r="F1359" s="10"/>
      <c r="G1359" s="10"/>
      <c r="H1359" s="10"/>
      <c r="I1359" s="10"/>
      <c r="J1359" s="10"/>
      <c r="K1359" s="129"/>
      <c r="L1359" s="130"/>
      <c r="M1359" s="145"/>
      <c r="N1359" s="145"/>
      <c r="O1359" s="145"/>
      <c r="P1359" s="145"/>
      <c r="Q1359" s="145"/>
      <c r="R1359" s="145"/>
      <c r="S1359" s="147"/>
      <c r="T1359" s="148"/>
      <c r="U1359" s="121"/>
    </row>
    <row r="1360" spans="2:21" ht="21.95" customHeight="1">
      <c r="B1360" s="134"/>
      <c r="C1360" s="135"/>
      <c r="D1360" s="136"/>
      <c r="E1360" s="137"/>
      <c r="F1360" s="135"/>
      <c r="G1360" s="136"/>
      <c r="H1360" s="136"/>
      <c r="I1360" s="136"/>
      <c r="J1360" s="136"/>
      <c r="K1360" s="138"/>
      <c r="L1360" s="138"/>
      <c r="M1360" s="149"/>
      <c r="N1360" s="149"/>
      <c r="O1360" s="149"/>
      <c r="P1360" s="149"/>
      <c r="Q1360" s="149"/>
      <c r="R1360" s="149"/>
      <c r="S1360" s="142"/>
      <c r="T1360" s="150"/>
      <c r="U1360" s="121"/>
    </row>
    <row r="1361" spans="1:21" ht="21.95" customHeight="1">
      <c r="B1361" s="128"/>
      <c r="C1361" s="10"/>
      <c r="D1361" s="10"/>
      <c r="E1361" s="129"/>
      <c r="F1361" s="10"/>
      <c r="G1361" s="10"/>
      <c r="H1361" s="10"/>
      <c r="I1361" s="10"/>
      <c r="J1361" s="10"/>
      <c r="K1361" s="129"/>
      <c r="L1361" s="130"/>
      <c r="M1361" s="145"/>
      <c r="N1361" s="145"/>
      <c r="O1361" s="145"/>
      <c r="P1361" s="145"/>
      <c r="Q1361" s="145"/>
      <c r="R1361" s="145"/>
      <c r="S1361" s="147"/>
      <c r="T1361" s="148"/>
      <c r="U1361" s="121"/>
    </row>
    <row r="1362" spans="1:21" ht="21.95" customHeight="1" thickBot="1">
      <c r="B1362" s="151"/>
      <c r="C1362" s="152"/>
      <c r="D1362" s="152"/>
      <c r="E1362" s="153"/>
      <c r="F1362" s="152"/>
      <c r="G1362" s="152"/>
      <c r="H1362" s="152"/>
      <c r="I1362" s="152"/>
      <c r="J1362" s="152"/>
      <c r="K1362" s="154"/>
      <c r="L1362" s="154"/>
      <c r="M1362" s="155"/>
      <c r="N1362" s="155"/>
      <c r="O1362" s="155"/>
      <c r="P1362" s="155"/>
      <c r="Q1362" s="155"/>
      <c r="R1362" s="155"/>
      <c r="S1362" s="156"/>
      <c r="T1362" s="157"/>
      <c r="U1362" s="121"/>
    </row>
    <row r="1363" spans="1:21" ht="19.899999999999999" customHeight="1">
      <c r="B1363" s="128"/>
      <c r="C1363" s="10"/>
      <c r="D1363" s="10"/>
      <c r="E1363" s="129"/>
      <c r="F1363" s="10"/>
      <c r="G1363" s="10"/>
      <c r="H1363" s="10"/>
      <c r="I1363" s="10"/>
      <c r="J1363" s="10"/>
      <c r="K1363" s="129"/>
      <c r="L1363" s="130"/>
      <c r="M1363" s="145"/>
      <c r="N1363" s="145"/>
      <c r="O1363" s="145"/>
      <c r="P1363" s="145"/>
      <c r="Q1363" s="145"/>
      <c r="R1363" s="145"/>
      <c r="S1363" s="146"/>
      <c r="T1363" s="148"/>
      <c r="U1363" s="121"/>
    </row>
    <row r="1364" spans="1:21" ht="19.899999999999999" customHeight="1">
      <c r="B1364" s="478" t="s">
        <v>3</v>
      </c>
      <c r="C1364" s="479"/>
      <c r="D1364" s="480"/>
      <c r="E1364" s="129"/>
      <c r="F1364" s="10"/>
      <c r="G1364" s="10"/>
      <c r="H1364" s="10"/>
      <c r="I1364" s="10"/>
      <c r="J1364" s="10"/>
      <c r="K1364" s="129"/>
      <c r="L1364" s="130"/>
      <c r="M1364" s="145">
        <f t="shared" ref="M1364:R1364" si="16">SUM(M1329:M1362)</f>
        <v>30350</v>
      </c>
      <c r="N1364" s="145">
        <f t="shared" si="16"/>
        <v>30350</v>
      </c>
      <c r="O1364" s="145">
        <f t="shared" si="16"/>
        <v>31500</v>
      </c>
      <c r="P1364" s="145">
        <f t="shared" si="16"/>
        <v>31500</v>
      </c>
      <c r="Q1364" s="145">
        <f t="shared" si="16"/>
        <v>31600</v>
      </c>
      <c r="R1364" s="145">
        <f t="shared" si="16"/>
        <v>31600</v>
      </c>
      <c r="S1364" s="145"/>
      <c r="T1364" s="158"/>
      <c r="U1364" s="121"/>
    </row>
    <row r="1365" spans="1:21" ht="19.899999999999999" customHeight="1" thickBot="1">
      <c r="B1365" s="151"/>
      <c r="C1365" s="152"/>
      <c r="D1365" s="152"/>
      <c r="E1365" s="153"/>
      <c r="F1365" s="152"/>
      <c r="G1365" s="152"/>
      <c r="H1365" s="152"/>
      <c r="I1365" s="152"/>
      <c r="J1365" s="152"/>
      <c r="K1365" s="153"/>
      <c r="L1365" s="154"/>
      <c r="M1365" s="155"/>
      <c r="N1365" s="155"/>
      <c r="O1365" s="155"/>
      <c r="P1365" s="155"/>
      <c r="Q1365" s="155"/>
      <c r="R1365" s="155"/>
      <c r="S1365" s="159"/>
      <c r="T1365" s="157"/>
      <c r="U1365" s="121"/>
    </row>
    <row r="1367" spans="1:21">
      <c r="B1367" s="28" t="e">
        <f>B1323</f>
        <v>#REF!</v>
      </c>
      <c r="T1367" s="46"/>
    </row>
    <row r="1368" spans="1:21" ht="42">
      <c r="A1368" s="109"/>
      <c r="M1368" s="110" t="s">
        <v>17</v>
      </c>
    </row>
    <row r="1369" spans="1:21" ht="21.75" thickBot="1">
      <c r="B1369" s="111"/>
      <c r="C1369" s="112"/>
      <c r="D1369" s="112"/>
      <c r="E1369" s="112"/>
      <c r="F1369" s="112"/>
      <c r="G1369" s="112"/>
      <c r="H1369" s="112"/>
      <c r="I1369" s="112"/>
      <c r="J1369" s="112"/>
      <c r="K1369" s="112"/>
      <c r="L1369" s="113"/>
      <c r="M1369" s="112"/>
      <c r="N1369" s="112"/>
      <c r="O1369" s="112"/>
      <c r="P1369" s="112"/>
      <c r="Q1369" s="112"/>
      <c r="R1369" s="112"/>
      <c r="S1369" s="114"/>
      <c r="T1369" s="115"/>
    </row>
    <row r="1370" spans="1:21" ht="19.899999999999999" customHeight="1">
      <c r="B1370" s="116"/>
      <c r="C1370" s="117"/>
      <c r="D1370" s="117"/>
      <c r="E1370" s="118"/>
      <c r="F1370" s="117"/>
      <c r="G1370" s="117"/>
      <c r="H1370" s="117"/>
      <c r="I1370" s="117"/>
      <c r="J1370" s="117"/>
      <c r="K1370" s="118"/>
      <c r="L1370" s="119"/>
      <c r="M1370" s="481" t="s">
        <v>18</v>
      </c>
      <c r="N1370" s="482"/>
      <c r="O1370" s="481" t="s">
        <v>18</v>
      </c>
      <c r="P1370" s="482"/>
      <c r="Q1370" s="481" t="s">
        <v>18</v>
      </c>
      <c r="R1370" s="482"/>
      <c r="S1370" s="119" t="s">
        <v>19</v>
      </c>
      <c r="T1370" s="120"/>
      <c r="U1370" s="121"/>
    </row>
    <row r="1371" spans="1:21" ht="19.899999999999999" customHeight="1">
      <c r="B1371" s="483" t="s">
        <v>20</v>
      </c>
      <c r="C1371" s="484"/>
      <c r="D1371" s="485"/>
      <c r="E1371" s="486" t="s">
        <v>21</v>
      </c>
      <c r="F1371" s="484"/>
      <c r="G1371" s="484"/>
      <c r="H1371" s="484"/>
      <c r="I1371" s="484"/>
      <c r="J1371" s="485"/>
      <c r="K1371" s="122" t="s">
        <v>22</v>
      </c>
      <c r="L1371" s="122" t="s">
        <v>5</v>
      </c>
      <c r="M1371" s="487" t="s">
        <v>497</v>
      </c>
      <c r="N1371" s="488"/>
      <c r="O1371" s="487" t="s">
        <v>565</v>
      </c>
      <c r="P1371" s="488"/>
      <c r="Q1371" s="487" t="s">
        <v>566</v>
      </c>
      <c r="R1371" s="488"/>
      <c r="S1371" s="122" t="s">
        <v>23</v>
      </c>
      <c r="T1371" s="123" t="s">
        <v>24</v>
      </c>
      <c r="U1371" s="121"/>
    </row>
    <row r="1372" spans="1:21" ht="19.899999999999999" customHeight="1" thickBot="1">
      <c r="B1372" s="124"/>
      <c r="C1372" s="114"/>
      <c r="D1372" s="114"/>
      <c r="E1372" s="125"/>
      <c r="F1372" s="114"/>
      <c r="G1372" s="114"/>
      <c r="H1372" s="114"/>
      <c r="I1372" s="114"/>
      <c r="J1372" s="114"/>
      <c r="K1372" s="125"/>
      <c r="L1372" s="126"/>
      <c r="M1372" s="126" t="s">
        <v>25</v>
      </c>
      <c r="N1372" s="126" t="s">
        <v>26</v>
      </c>
      <c r="O1372" s="126" t="s">
        <v>25</v>
      </c>
      <c r="P1372" s="126" t="s">
        <v>26</v>
      </c>
      <c r="Q1372" s="126" t="s">
        <v>25</v>
      </c>
      <c r="R1372" s="126" t="s">
        <v>26</v>
      </c>
      <c r="S1372" s="126"/>
      <c r="T1372" s="127"/>
      <c r="U1372" s="121"/>
    </row>
    <row r="1373" spans="1:21" ht="21.95" customHeight="1">
      <c r="B1373" s="128"/>
      <c r="C1373" s="10"/>
      <c r="D1373" s="10"/>
      <c r="E1373" s="129"/>
      <c r="F1373" s="10" t="s">
        <v>457</v>
      </c>
      <c r="G1373" s="10"/>
      <c r="H1373" s="10"/>
      <c r="I1373" s="10"/>
      <c r="J1373" s="10"/>
      <c r="K1373" s="129"/>
      <c r="L1373" s="130"/>
      <c r="M1373" s="131"/>
      <c r="N1373" s="129"/>
      <c r="O1373" s="131"/>
      <c r="P1373" s="129"/>
      <c r="Q1373" s="131"/>
      <c r="R1373" s="129"/>
      <c r="S1373" s="132"/>
      <c r="T1373" s="133"/>
      <c r="U1373" s="121"/>
    </row>
    <row r="1374" spans="1:21" ht="21.95" customHeight="1">
      <c r="B1374" s="134"/>
      <c r="C1374" s="135" t="s">
        <v>449</v>
      </c>
      <c r="D1374" s="136"/>
      <c r="E1374" s="137"/>
      <c r="F1374" s="135" t="s">
        <v>458</v>
      </c>
      <c r="G1374" s="136"/>
      <c r="H1374" s="136"/>
      <c r="I1374" s="136"/>
      <c r="J1374" s="136"/>
      <c r="K1374" s="138">
        <v>1</v>
      </c>
      <c r="L1374" s="138" t="s">
        <v>464</v>
      </c>
      <c r="M1374" s="139">
        <v>19162000</v>
      </c>
      <c r="N1374" s="140">
        <f>SUM(K1374*M1374)</f>
        <v>19162000</v>
      </c>
      <c r="O1374" s="139">
        <v>25000000</v>
      </c>
      <c r="P1374" s="140">
        <f>SUM(K1374*O1374)</f>
        <v>25000000</v>
      </c>
      <c r="Q1374" s="141">
        <v>26300000</v>
      </c>
      <c r="R1374" s="177">
        <f>SUM(K1374*Q1374)</f>
        <v>26300000</v>
      </c>
      <c r="S1374" s="142">
        <f>M1374</f>
        <v>19162000</v>
      </c>
      <c r="T1374" s="143" t="str">
        <f>M1371</f>
        <v>(株)オキジム</v>
      </c>
      <c r="U1374" s="121"/>
    </row>
    <row r="1375" spans="1:21" ht="21.95" customHeight="1">
      <c r="B1375" s="128"/>
      <c r="C1375" s="10"/>
      <c r="D1375" s="10"/>
      <c r="E1375" s="129"/>
      <c r="F1375" s="10"/>
      <c r="G1375" s="10"/>
      <c r="H1375" s="10"/>
      <c r="I1375" s="10"/>
      <c r="J1375" s="10"/>
      <c r="K1375" s="129"/>
      <c r="L1375" s="130"/>
      <c r="M1375" s="131"/>
      <c r="N1375" s="129"/>
      <c r="O1375" s="131"/>
      <c r="P1375" s="129"/>
      <c r="Q1375" s="131"/>
      <c r="R1375" s="129"/>
      <c r="S1375" s="132"/>
      <c r="T1375" s="133"/>
      <c r="U1375" s="121"/>
    </row>
    <row r="1376" spans="1:21" ht="21.95" customHeight="1">
      <c r="B1376" s="134"/>
      <c r="C1376" s="135" t="s">
        <v>450</v>
      </c>
      <c r="D1376" s="136"/>
      <c r="E1376" s="137"/>
      <c r="F1376" s="135"/>
      <c r="G1376" s="136"/>
      <c r="H1376" s="136"/>
      <c r="I1376" s="136"/>
      <c r="J1376" s="136"/>
      <c r="K1376" s="138">
        <v>1</v>
      </c>
      <c r="L1376" s="138" t="s">
        <v>43</v>
      </c>
      <c r="M1376" s="139">
        <v>3500000</v>
      </c>
      <c r="N1376" s="140">
        <f>SUM(K1376*M1376)</f>
        <v>3500000</v>
      </c>
      <c r="O1376" s="139">
        <v>3650000</v>
      </c>
      <c r="P1376" s="140">
        <f>SUM(K1376*O1376)</f>
        <v>3650000</v>
      </c>
      <c r="Q1376" s="141">
        <v>3600000</v>
      </c>
      <c r="R1376" s="177">
        <f>SUM(K1376*Q1376)</f>
        <v>3600000</v>
      </c>
      <c r="S1376" s="142">
        <f>M1376</f>
        <v>3500000</v>
      </c>
      <c r="T1376" s="143" t="str">
        <f>T1374</f>
        <v>(株)オキジム</v>
      </c>
      <c r="U1376" s="121"/>
    </row>
    <row r="1377" spans="2:21" ht="21.95" customHeight="1">
      <c r="B1377" s="128"/>
      <c r="C1377" s="10"/>
      <c r="D1377" s="10"/>
      <c r="E1377" s="129"/>
      <c r="F1377" s="10"/>
      <c r="G1377" s="10"/>
      <c r="H1377" s="10"/>
      <c r="I1377" s="10"/>
      <c r="J1377" s="10"/>
      <c r="K1377" s="129"/>
      <c r="L1377" s="130"/>
      <c r="M1377" s="144"/>
      <c r="N1377" s="129"/>
      <c r="O1377" s="131"/>
      <c r="P1377" s="129"/>
      <c r="Q1377" s="131"/>
      <c r="R1377" s="129"/>
      <c r="S1377" s="132"/>
      <c r="T1377" s="133"/>
      <c r="U1377" s="121"/>
    </row>
    <row r="1378" spans="2:21" ht="21.95" customHeight="1">
      <c r="B1378" s="134"/>
      <c r="C1378" s="135" t="s">
        <v>451</v>
      </c>
      <c r="D1378" s="136"/>
      <c r="E1378" s="137"/>
      <c r="F1378" s="135"/>
      <c r="G1378" s="136"/>
      <c r="H1378" s="136"/>
      <c r="I1378" s="136"/>
      <c r="J1378" s="136"/>
      <c r="K1378" s="138">
        <v>10</v>
      </c>
      <c r="L1378" s="138" t="s">
        <v>465</v>
      </c>
      <c r="M1378" s="139">
        <v>10000</v>
      </c>
      <c r="N1378" s="140">
        <f>SUM(K1378*M1378)</f>
        <v>100000</v>
      </c>
      <c r="O1378" s="139">
        <v>10800</v>
      </c>
      <c r="P1378" s="140">
        <f>SUM(K1378*O1378)</f>
        <v>108000</v>
      </c>
      <c r="Q1378" s="141">
        <v>12800</v>
      </c>
      <c r="R1378" s="177">
        <f>SUM(K1378*Q1378)</f>
        <v>128000</v>
      </c>
      <c r="S1378" s="142">
        <f>M1378</f>
        <v>10000</v>
      </c>
      <c r="T1378" s="143" t="str">
        <f>T1376</f>
        <v>(株)オキジム</v>
      </c>
      <c r="U1378" s="121"/>
    </row>
    <row r="1379" spans="2:21" ht="21.95" customHeight="1">
      <c r="B1379" s="128"/>
      <c r="C1379" s="10"/>
      <c r="D1379" s="10"/>
      <c r="E1379" s="129"/>
      <c r="F1379" s="10"/>
      <c r="G1379" s="10"/>
      <c r="H1379" s="10"/>
      <c r="I1379" s="10"/>
      <c r="J1379" s="10"/>
      <c r="K1379" s="129"/>
      <c r="L1379" s="130"/>
      <c r="M1379" s="144"/>
      <c r="N1379" s="129"/>
      <c r="O1379" s="131"/>
      <c r="P1379" s="129"/>
      <c r="Q1379" s="131"/>
      <c r="R1379" s="129"/>
      <c r="S1379" s="132"/>
      <c r="T1379" s="133"/>
      <c r="U1379" s="121"/>
    </row>
    <row r="1380" spans="2:21" ht="21.95" customHeight="1">
      <c r="B1380" s="134"/>
      <c r="C1380" s="135" t="s">
        <v>452</v>
      </c>
      <c r="D1380" s="136"/>
      <c r="E1380" s="137"/>
      <c r="F1380" s="135" t="s">
        <v>459</v>
      </c>
      <c r="G1380" s="136"/>
      <c r="H1380" s="136"/>
      <c r="I1380" s="136"/>
      <c r="J1380" s="136"/>
      <c r="K1380" s="138">
        <v>14</v>
      </c>
      <c r="L1380" s="138" t="s">
        <v>465</v>
      </c>
      <c r="M1380" s="139">
        <v>12000</v>
      </c>
      <c r="N1380" s="140">
        <f>SUM(K1380*M1380)</f>
        <v>168000</v>
      </c>
      <c r="O1380" s="139">
        <v>12500</v>
      </c>
      <c r="P1380" s="140">
        <f>SUM(K1380*O1380)</f>
        <v>175000</v>
      </c>
      <c r="Q1380" s="141">
        <v>14800</v>
      </c>
      <c r="R1380" s="177">
        <f>SUM(K1380*Q1380)</f>
        <v>207200</v>
      </c>
      <c r="S1380" s="142">
        <f>M1380</f>
        <v>12000</v>
      </c>
      <c r="T1380" s="143" t="str">
        <f>T1378</f>
        <v>(株)オキジム</v>
      </c>
      <c r="U1380" s="121"/>
    </row>
    <row r="1381" spans="2:21" ht="21.95" customHeight="1">
      <c r="B1381" s="128"/>
      <c r="C1381" s="10"/>
      <c r="D1381" s="10"/>
      <c r="E1381" s="129"/>
      <c r="F1381" s="10"/>
      <c r="G1381" s="10"/>
      <c r="H1381" s="10"/>
      <c r="I1381" s="10"/>
      <c r="J1381" s="10"/>
      <c r="K1381" s="129"/>
      <c r="L1381" s="130"/>
      <c r="M1381" s="144"/>
      <c r="N1381" s="129"/>
      <c r="O1381" s="131"/>
      <c r="P1381" s="129"/>
      <c r="Q1381" s="131"/>
      <c r="R1381" s="129"/>
      <c r="S1381" s="132"/>
      <c r="T1381" s="133"/>
      <c r="U1381" s="121"/>
    </row>
    <row r="1382" spans="2:21" ht="21.95" customHeight="1">
      <c r="B1382" s="134"/>
      <c r="C1382" s="135" t="s">
        <v>453</v>
      </c>
      <c r="D1382" s="136"/>
      <c r="E1382" s="137"/>
      <c r="F1382" s="135" t="s">
        <v>460</v>
      </c>
      <c r="G1382" s="136"/>
      <c r="H1382" s="136"/>
      <c r="I1382" s="136"/>
      <c r="J1382" s="136"/>
      <c r="K1382" s="138">
        <v>6</v>
      </c>
      <c r="L1382" s="138" t="s">
        <v>466</v>
      </c>
      <c r="M1382" s="139">
        <v>50000</v>
      </c>
      <c r="N1382" s="140">
        <f>SUM(K1382*M1382)</f>
        <v>300000</v>
      </c>
      <c r="O1382" s="139">
        <v>55000</v>
      </c>
      <c r="P1382" s="140">
        <f>SUM(K1382*O1382)</f>
        <v>330000</v>
      </c>
      <c r="Q1382" s="141">
        <v>58000</v>
      </c>
      <c r="R1382" s="177">
        <f>SUM(K1382*Q1382)</f>
        <v>348000</v>
      </c>
      <c r="S1382" s="142">
        <f>M1382</f>
        <v>50000</v>
      </c>
      <c r="T1382" s="143" t="str">
        <f>T1380</f>
        <v>(株)オキジム</v>
      </c>
      <c r="U1382" s="121"/>
    </row>
    <row r="1383" spans="2:21" ht="21.95" customHeight="1">
      <c r="B1383" s="128"/>
      <c r="C1383" s="10"/>
      <c r="D1383" s="10"/>
      <c r="E1383" s="129"/>
      <c r="F1383" s="10" t="s">
        <v>461</v>
      </c>
      <c r="G1383" s="10"/>
      <c r="H1383" s="10"/>
      <c r="I1383" s="10"/>
      <c r="J1383" s="10"/>
      <c r="K1383" s="129"/>
      <c r="L1383" s="130"/>
      <c r="M1383" s="144"/>
      <c r="N1383" s="129"/>
      <c r="O1383" s="131"/>
      <c r="P1383" s="129"/>
      <c r="Q1383" s="131"/>
      <c r="R1383" s="129"/>
      <c r="S1383" s="132"/>
      <c r="T1383" s="133"/>
      <c r="U1383" s="121"/>
    </row>
    <row r="1384" spans="2:21" ht="21.95" customHeight="1">
      <c r="B1384" s="134"/>
      <c r="C1384" s="135" t="s">
        <v>454</v>
      </c>
      <c r="D1384" s="136"/>
      <c r="E1384" s="137"/>
      <c r="F1384" s="135" t="s">
        <v>462</v>
      </c>
      <c r="G1384" s="136"/>
      <c r="H1384" s="136"/>
      <c r="I1384" s="136"/>
      <c r="J1384" s="136"/>
      <c r="K1384" s="138">
        <v>1</v>
      </c>
      <c r="L1384" s="138" t="s">
        <v>466</v>
      </c>
      <c r="M1384" s="139">
        <v>70000</v>
      </c>
      <c r="N1384" s="140">
        <f>SUM(K1384*M1384)</f>
        <v>70000</v>
      </c>
      <c r="O1384" s="139">
        <v>75000</v>
      </c>
      <c r="P1384" s="140">
        <f>SUM(K1384*O1384)</f>
        <v>75000</v>
      </c>
      <c r="Q1384" s="141">
        <v>80000</v>
      </c>
      <c r="R1384" s="177">
        <f>SUM(K1384*Q1384)</f>
        <v>80000</v>
      </c>
      <c r="S1384" s="142">
        <f>M1384</f>
        <v>70000</v>
      </c>
      <c r="T1384" s="143" t="str">
        <f>T1382</f>
        <v>(株)オキジム</v>
      </c>
      <c r="U1384" s="121"/>
    </row>
    <row r="1385" spans="2:21" ht="21.95" customHeight="1">
      <c r="B1385" s="128"/>
      <c r="C1385" s="10"/>
      <c r="D1385" s="10"/>
      <c r="E1385" s="129"/>
      <c r="F1385" s="10"/>
      <c r="G1385" s="10"/>
      <c r="H1385" s="10"/>
      <c r="I1385" s="10"/>
      <c r="J1385" s="10"/>
      <c r="K1385" s="129"/>
      <c r="L1385" s="130"/>
      <c r="M1385" s="144"/>
      <c r="N1385" s="129"/>
      <c r="O1385" s="131"/>
      <c r="P1385" s="129"/>
      <c r="Q1385" s="131"/>
      <c r="R1385" s="129"/>
      <c r="S1385" s="132"/>
      <c r="T1385" s="133"/>
      <c r="U1385" s="121"/>
    </row>
    <row r="1386" spans="2:21" ht="21.95" customHeight="1">
      <c r="B1386" s="134"/>
      <c r="C1386" s="135" t="s">
        <v>455</v>
      </c>
      <c r="D1386" s="136"/>
      <c r="E1386" s="137"/>
      <c r="F1386" s="135" t="s">
        <v>463</v>
      </c>
      <c r="G1386" s="136"/>
      <c r="H1386" s="136"/>
      <c r="I1386" s="136"/>
      <c r="J1386" s="136"/>
      <c r="K1386" s="138">
        <v>5</v>
      </c>
      <c r="L1386" s="138" t="s">
        <v>467</v>
      </c>
      <c r="M1386" s="139">
        <v>36000</v>
      </c>
      <c r="N1386" s="140">
        <f>SUM(K1386*M1386)</f>
        <v>180000</v>
      </c>
      <c r="O1386" s="139">
        <v>38000</v>
      </c>
      <c r="P1386" s="140">
        <f>SUM(K1386*O1386)</f>
        <v>190000</v>
      </c>
      <c r="Q1386" s="141">
        <v>40000</v>
      </c>
      <c r="R1386" s="177">
        <f>SUM(K1386*Q1386)</f>
        <v>200000</v>
      </c>
      <c r="S1386" s="142">
        <f>M1386</f>
        <v>36000</v>
      </c>
      <c r="T1386" s="143" t="str">
        <f>T1384</f>
        <v>(株)オキジム</v>
      </c>
      <c r="U1386" s="121"/>
    </row>
    <row r="1387" spans="2:21" ht="21.95" customHeight="1">
      <c r="B1387" s="128"/>
      <c r="C1387" s="10"/>
      <c r="D1387" s="10"/>
      <c r="E1387" s="129"/>
      <c r="F1387" s="10"/>
      <c r="G1387" s="10"/>
      <c r="H1387" s="10"/>
      <c r="I1387" s="10"/>
      <c r="J1387" s="10"/>
      <c r="K1387" s="129"/>
      <c r="L1387" s="130"/>
      <c r="M1387" s="144"/>
      <c r="N1387" s="129"/>
      <c r="O1387" s="131"/>
      <c r="P1387" s="129"/>
      <c r="Q1387" s="131"/>
      <c r="R1387" s="129"/>
      <c r="S1387" s="132"/>
      <c r="T1387" s="133"/>
      <c r="U1387" s="121"/>
    </row>
    <row r="1388" spans="2:21" ht="21.95" customHeight="1">
      <c r="B1388" s="134"/>
      <c r="C1388" s="135" t="s">
        <v>456</v>
      </c>
      <c r="D1388" s="136"/>
      <c r="E1388" s="137"/>
      <c r="F1388" s="135"/>
      <c r="G1388" s="136"/>
      <c r="H1388" s="136"/>
      <c r="I1388" s="136"/>
      <c r="J1388" s="136"/>
      <c r="K1388" s="138">
        <v>1</v>
      </c>
      <c r="L1388" s="138" t="s">
        <v>43</v>
      </c>
      <c r="M1388" s="139">
        <v>1520000</v>
      </c>
      <c r="N1388" s="140">
        <f>SUM(K1388*M1388)</f>
        <v>1520000</v>
      </c>
      <c r="O1388" s="139">
        <v>1600000</v>
      </c>
      <c r="P1388" s="140">
        <f>SUM(K1388*O1388)</f>
        <v>1600000</v>
      </c>
      <c r="Q1388" s="141">
        <v>2000000</v>
      </c>
      <c r="R1388" s="177">
        <f>SUM(K1388*Q1388)</f>
        <v>2000000</v>
      </c>
      <c r="S1388" s="142">
        <f>M1388</f>
        <v>1520000</v>
      </c>
      <c r="T1388" s="143" t="str">
        <f>T1386</f>
        <v>(株)オキジム</v>
      </c>
      <c r="U1388" s="121"/>
    </row>
    <row r="1389" spans="2:21" ht="21.95" customHeight="1">
      <c r="B1389" s="128"/>
      <c r="C1389" s="10"/>
      <c r="D1389" s="10"/>
      <c r="E1389" s="129"/>
      <c r="F1389" s="10"/>
      <c r="G1389" s="10"/>
      <c r="H1389" s="10"/>
      <c r="I1389" s="10"/>
      <c r="J1389" s="10"/>
      <c r="K1389" s="129"/>
      <c r="L1389" s="130"/>
      <c r="M1389" s="144"/>
      <c r="N1389" s="145"/>
      <c r="O1389" s="144"/>
      <c r="P1389" s="145"/>
      <c r="Q1389" s="144"/>
      <c r="R1389" s="145"/>
      <c r="S1389" s="146"/>
      <c r="T1389" s="133"/>
      <c r="U1389" s="121"/>
    </row>
    <row r="1390" spans="2:21" ht="21.95" customHeight="1">
      <c r="B1390" s="134"/>
      <c r="C1390" s="135"/>
      <c r="D1390" s="136"/>
      <c r="E1390" s="137"/>
      <c r="F1390" s="135"/>
      <c r="G1390" s="136"/>
      <c r="H1390" s="136"/>
      <c r="I1390" s="136"/>
      <c r="J1390" s="136"/>
      <c r="K1390" s="138"/>
      <c r="L1390" s="138"/>
      <c r="M1390" s="139"/>
      <c r="N1390" s="140"/>
      <c r="O1390" s="139"/>
      <c r="P1390" s="140"/>
      <c r="Q1390" s="141"/>
      <c r="R1390" s="140"/>
      <c r="S1390" s="142"/>
      <c r="T1390" s="143"/>
      <c r="U1390" s="121"/>
    </row>
    <row r="1391" spans="2:21" ht="21.95" customHeight="1">
      <c r="B1391" s="128"/>
      <c r="C1391" s="10"/>
      <c r="D1391" s="10"/>
      <c r="E1391" s="129"/>
      <c r="F1391" s="10"/>
      <c r="G1391" s="10"/>
      <c r="H1391" s="10"/>
      <c r="I1391" s="10"/>
      <c r="J1391" s="10"/>
      <c r="K1391" s="129"/>
      <c r="L1391" s="130"/>
      <c r="M1391" s="144"/>
      <c r="N1391" s="145"/>
      <c r="O1391" s="144"/>
      <c r="P1391" s="145"/>
      <c r="Q1391" s="144"/>
      <c r="R1391" s="145"/>
      <c r="S1391" s="147"/>
      <c r="T1391" s="133"/>
      <c r="U1391" s="121"/>
    </row>
    <row r="1392" spans="2:21" ht="21.95" customHeight="1">
      <c r="B1392" s="134"/>
      <c r="C1392" s="135"/>
      <c r="D1392" s="136"/>
      <c r="E1392" s="137"/>
      <c r="F1392" s="135"/>
      <c r="G1392" s="136"/>
      <c r="H1392" s="136"/>
      <c r="I1392" s="136"/>
      <c r="J1392" s="136"/>
      <c r="K1392" s="138"/>
      <c r="L1392" s="138"/>
      <c r="M1392" s="139"/>
      <c r="N1392" s="140"/>
      <c r="O1392" s="139"/>
      <c r="P1392" s="140"/>
      <c r="Q1392" s="141"/>
      <c r="R1392" s="140"/>
      <c r="S1392" s="142"/>
      <c r="T1392" s="143"/>
      <c r="U1392" s="121"/>
    </row>
    <row r="1393" spans="2:21" ht="21.95" customHeight="1">
      <c r="B1393" s="128"/>
      <c r="C1393" s="10"/>
      <c r="D1393" s="10"/>
      <c r="E1393" s="129"/>
      <c r="F1393" s="10"/>
      <c r="G1393" s="10"/>
      <c r="H1393" s="10"/>
      <c r="I1393" s="10"/>
      <c r="J1393" s="10"/>
      <c r="K1393" s="129"/>
      <c r="L1393" s="130"/>
      <c r="M1393" s="144"/>
      <c r="N1393" s="145"/>
      <c r="O1393" s="144"/>
      <c r="P1393" s="145"/>
      <c r="Q1393" s="144"/>
      <c r="R1393" s="145"/>
      <c r="S1393" s="146"/>
      <c r="T1393" s="133"/>
      <c r="U1393" s="121"/>
    </row>
    <row r="1394" spans="2:21" ht="21.75" customHeight="1">
      <c r="B1394" s="134"/>
      <c r="C1394" s="135"/>
      <c r="D1394" s="136"/>
      <c r="E1394" s="137"/>
      <c r="F1394" s="135"/>
      <c r="G1394" s="136"/>
      <c r="H1394" s="136"/>
      <c r="I1394" s="136"/>
      <c r="J1394" s="136"/>
      <c r="K1394" s="138"/>
      <c r="L1394" s="138"/>
      <c r="M1394" s="139"/>
      <c r="N1394" s="140"/>
      <c r="O1394" s="139"/>
      <c r="P1394" s="140"/>
      <c r="Q1394" s="141"/>
      <c r="R1394" s="140"/>
      <c r="S1394" s="142"/>
      <c r="T1394" s="143"/>
      <c r="U1394" s="121"/>
    </row>
    <row r="1395" spans="2:21" ht="23.25" customHeight="1">
      <c r="B1395" s="128"/>
      <c r="C1395" s="10"/>
      <c r="D1395" s="10"/>
      <c r="E1395" s="129"/>
      <c r="F1395" s="10"/>
      <c r="G1395" s="10"/>
      <c r="H1395" s="10"/>
      <c r="I1395" s="10"/>
      <c r="J1395" s="10"/>
      <c r="K1395" s="129"/>
      <c r="L1395" s="130"/>
      <c r="M1395" s="144"/>
      <c r="N1395" s="145"/>
      <c r="O1395" s="144"/>
      <c r="P1395" s="145"/>
      <c r="Q1395" s="144"/>
      <c r="R1395" s="145"/>
      <c r="S1395" s="147"/>
      <c r="T1395" s="133"/>
      <c r="U1395" s="121"/>
    </row>
    <row r="1396" spans="2:21" ht="21.95" customHeight="1">
      <c r="B1396" s="134"/>
      <c r="C1396" s="135"/>
      <c r="D1396" s="136"/>
      <c r="E1396" s="137"/>
      <c r="F1396" s="135"/>
      <c r="G1396" s="136"/>
      <c r="H1396" s="136"/>
      <c r="I1396" s="136"/>
      <c r="J1396" s="136"/>
      <c r="K1396" s="138"/>
      <c r="L1396" s="138"/>
      <c r="M1396" s="139"/>
      <c r="N1396" s="140"/>
      <c r="O1396" s="139"/>
      <c r="P1396" s="140"/>
      <c r="Q1396" s="141"/>
      <c r="R1396" s="140"/>
      <c r="S1396" s="142"/>
      <c r="T1396" s="143"/>
      <c r="U1396" s="121"/>
    </row>
    <row r="1397" spans="2:21" ht="21.95" customHeight="1">
      <c r="B1397" s="128"/>
      <c r="C1397" s="10"/>
      <c r="D1397" s="10"/>
      <c r="E1397" s="129"/>
      <c r="F1397" s="10"/>
      <c r="G1397" s="10"/>
      <c r="H1397" s="10"/>
      <c r="I1397" s="10"/>
      <c r="J1397" s="10"/>
      <c r="K1397" s="129"/>
      <c r="L1397" s="130"/>
      <c r="M1397" s="145"/>
      <c r="N1397" s="145"/>
      <c r="O1397" s="145"/>
      <c r="P1397" s="145"/>
      <c r="Q1397" s="144"/>
      <c r="R1397" s="145"/>
      <c r="S1397" s="146"/>
      <c r="T1397" s="148"/>
      <c r="U1397" s="121"/>
    </row>
    <row r="1398" spans="2:21" ht="21.95" customHeight="1">
      <c r="B1398" s="134"/>
      <c r="C1398" s="135"/>
      <c r="D1398" s="136"/>
      <c r="E1398" s="137"/>
      <c r="F1398" s="135"/>
      <c r="G1398" s="136"/>
      <c r="H1398" s="136"/>
      <c r="I1398" s="136"/>
      <c r="J1398" s="136"/>
      <c r="K1398" s="138"/>
      <c r="L1398" s="138"/>
      <c r="M1398" s="137"/>
      <c r="N1398" s="140"/>
      <c r="O1398" s="137"/>
      <c r="P1398" s="140"/>
      <c r="Q1398" s="149"/>
      <c r="R1398" s="140"/>
      <c r="S1398" s="142"/>
      <c r="T1398" s="150"/>
      <c r="U1398" s="121"/>
    </row>
    <row r="1399" spans="2:21" ht="21.95" customHeight="1">
      <c r="B1399" s="128"/>
      <c r="C1399" s="10"/>
      <c r="D1399" s="10"/>
      <c r="E1399" s="129"/>
      <c r="F1399" s="10"/>
      <c r="G1399" s="10"/>
      <c r="H1399" s="10"/>
      <c r="I1399" s="10"/>
      <c r="J1399" s="10"/>
      <c r="K1399" s="129"/>
      <c r="L1399" s="130"/>
      <c r="M1399" s="145"/>
      <c r="N1399" s="145"/>
      <c r="O1399" s="145"/>
      <c r="P1399" s="145"/>
      <c r="Q1399" s="145"/>
      <c r="R1399" s="145"/>
      <c r="S1399" s="147"/>
      <c r="T1399" s="148"/>
      <c r="U1399" s="121"/>
    </row>
    <row r="1400" spans="2:21" ht="21.95" customHeight="1">
      <c r="B1400" s="134"/>
      <c r="C1400" s="135"/>
      <c r="D1400" s="136"/>
      <c r="E1400" s="137"/>
      <c r="F1400" s="135"/>
      <c r="G1400" s="136"/>
      <c r="H1400" s="136"/>
      <c r="I1400" s="136"/>
      <c r="J1400" s="136"/>
      <c r="K1400" s="138"/>
      <c r="L1400" s="138"/>
      <c r="M1400" s="137"/>
      <c r="N1400" s="140"/>
      <c r="O1400" s="137"/>
      <c r="P1400" s="140"/>
      <c r="Q1400" s="149"/>
      <c r="R1400" s="140"/>
      <c r="S1400" s="142"/>
      <c r="T1400" s="150"/>
      <c r="U1400" s="121"/>
    </row>
    <row r="1401" spans="2:21" ht="21.95" customHeight="1">
      <c r="B1401" s="128"/>
      <c r="C1401" s="10"/>
      <c r="D1401" s="10"/>
      <c r="E1401" s="129"/>
      <c r="F1401" s="10"/>
      <c r="G1401" s="10"/>
      <c r="H1401" s="10"/>
      <c r="I1401" s="10"/>
      <c r="J1401" s="10"/>
      <c r="K1401" s="129"/>
      <c r="L1401" s="130"/>
      <c r="M1401" s="145"/>
      <c r="N1401" s="145"/>
      <c r="O1401" s="145"/>
      <c r="P1401" s="145"/>
      <c r="Q1401" s="145"/>
      <c r="R1401" s="145"/>
      <c r="S1401" s="147"/>
      <c r="T1401" s="148"/>
      <c r="U1401" s="121"/>
    </row>
    <row r="1402" spans="2:21" ht="21.95" customHeight="1">
      <c r="B1402" s="134"/>
      <c r="C1402" s="135"/>
      <c r="D1402" s="136"/>
      <c r="E1402" s="137"/>
      <c r="F1402" s="135"/>
      <c r="G1402" s="136"/>
      <c r="H1402" s="136"/>
      <c r="I1402" s="136"/>
      <c r="J1402" s="136"/>
      <c r="K1402" s="138"/>
      <c r="L1402" s="138"/>
      <c r="M1402" s="149"/>
      <c r="N1402" s="149"/>
      <c r="O1402" s="149"/>
      <c r="P1402" s="149"/>
      <c r="Q1402" s="149"/>
      <c r="R1402" s="149"/>
      <c r="S1402" s="142"/>
      <c r="T1402" s="150"/>
      <c r="U1402" s="121"/>
    </row>
    <row r="1403" spans="2:21" ht="21.95" customHeight="1">
      <c r="B1403" s="128"/>
      <c r="C1403" s="10"/>
      <c r="D1403" s="10"/>
      <c r="E1403" s="129"/>
      <c r="F1403" s="10"/>
      <c r="G1403" s="10"/>
      <c r="H1403" s="10"/>
      <c r="I1403" s="10"/>
      <c r="J1403" s="10"/>
      <c r="K1403" s="129"/>
      <c r="L1403" s="130"/>
      <c r="M1403" s="145"/>
      <c r="N1403" s="145"/>
      <c r="O1403" s="145"/>
      <c r="P1403" s="145"/>
      <c r="Q1403" s="145"/>
      <c r="R1403" s="145"/>
      <c r="S1403" s="147"/>
      <c r="T1403" s="148"/>
      <c r="U1403" s="121"/>
    </row>
    <row r="1404" spans="2:21" ht="21.95" customHeight="1">
      <c r="B1404" s="134"/>
      <c r="C1404" s="135"/>
      <c r="D1404" s="136"/>
      <c r="E1404" s="137"/>
      <c r="F1404" s="135"/>
      <c r="G1404" s="136"/>
      <c r="H1404" s="136"/>
      <c r="I1404" s="136"/>
      <c r="J1404" s="136"/>
      <c r="K1404" s="138"/>
      <c r="L1404" s="138"/>
      <c r="M1404" s="149"/>
      <c r="N1404" s="149"/>
      <c r="O1404" s="149"/>
      <c r="P1404" s="149"/>
      <c r="Q1404" s="149"/>
      <c r="R1404" s="149"/>
      <c r="S1404" s="142"/>
      <c r="T1404" s="150"/>
      <c r="U1404" s="121"/>
    </row>
    <row r="1405" spans="2:21" ht="21.95" customHeight="1">
      <c r="B1405" s="128"/>
      <c r="C1405" s="10"/>
      <c r="D1405" s="10"/>
      <c r="E1405" s="129"/>
      <c r="F1405" s="10"/>
      <c r="G1405" s="10"/>
      <c r="H1405" s="10"/>
      <c r="I1405" s="10"/>
      <c r="J1405" s="10"/>
      <c r="K1405" s="129"/>
      <c r="L1405" s="130"/>
      <c r="M1405" s="145"/>
      <c r="N1405" s="145"/>
      <c r="O1405" s="145"/>
      <c r="P1405" s="145"/>
      <c r="Q1405" s="145"/>
      <c r="R1405" s="145"/>
      <c r="S1405" s="147"/>
      <c r="T1405" s="148"/>
      <c r="U1405" s="121"/>
    </row>
    <row r="1406" spans="2:21" ht="21.95" customHeight="1" thickBot="1">
      <c r="B1406" s="151"/>
      <c r="C1406" s="152"/>
      <c r="D1406" s="152"/>
      <c r="E1406" s="153"/>
      <c r="F1406" s="152"/>
      <c r="G1406" s="152"/>
      <c r="H1406" s="152"/>
      <c r="I1406" s="152"/>
      <c r="J1406" s="152"/>
      <c r="K1406" s="154"/>
      <c r="L1406" s="154"/>
      <c r="M1406" s="155"/>
      <c r="N1406" s="155"/>
      <c r="O1406" s="155"/>
      <c r="P1406" s="155"/>
      <c r="Q1406" s="155"/>
      <c r="R1406" s="155"/>
      <c r="S1406" s="156"/>
      <c r="T1406" s="157"/>
      <c r="U1406" s="121"/>
    </row>
    <row r="1407" spans="2:21" ht="19.899999999999999" customHeight="1">
      <c r="B1407" s="128"/>
      <c r="C1407" s="10"/>
      <c r="D1407" s="10"/>
      <c r="E1407" s="129"/>
      <c r="F1407" s="10"/>
      <c r="G1407" s="10"/>
      <c r="H1407" s="10"/>
      <c r="I1407" s="10"/>
      <c r="J1407" s="10"/>
      <c r="K1407" s="129"/>
      <c r="L1407" s="130"/>
      <c r="M1407" s="145"/>
      <c r="N1407" s="145"/>
      <c r="O1407" s="145"/>
      <c r="P1407" s="145"/>
      <c r="Q1407" s="145"/>
      <c r="R1407" s="145"/>
      <c r="S1407" s="146"/>
      <c r="T1407" s="148"/>
      <c r="U1407" s="121"/>
    </row>
    <row r="1408" spans="2:21" ht="19.899999999999999" customHeight="1">
      <c r="B1408" s="478" t="s">
        <v>3</v>
      </c>
      <c r="C1408" s="479"/>
      <c r="D1408" s="480"/>
      <c r="E1408" s="129"/>
      <c r="F1408" s="10"/>
      <c r="G1408" s="10"/>
      <c r="H1408" s="10"/>
      <c r="I1408" s="10"/>
      <c r="J1408" s="10"/>
      <c r="K1408" s="129"/>
      <c r="L1408" s="130"/>
      <c r="M1408" s="145">
        <f t="shared" ref="M1408:R1408" si="17">SUM(M1373:M1406)</f>
        <v>24360000</v>
      </c>
      <c r="N1408" s="145">
        <f t="shared" si="17"/>
        <v>25000000</v>
      </c>
      <c r="O1408" s="145">
        <f t="shared" si="17"/>
        <v>30441300</v>
      </c>
      <c r="P1408" s="145">
        <f t="shared" si="17"/>
        <v>31128000</v>
      </c>
      <c r="Q1408" s="145">
        <f t="shared" si="17"/>
        <v>32105600</v>
      </c>
      <c r="R1408" s="145">
        <f t="shared" si="17"/>
        <v>32863200</v>
      </c>
      <c r="S1408" s="145"/>
      <c r="T1408" s="158"/>
      <c r="U1408" s="121"/>
    </row>
    <row r="1409" spans="1:21" ht="19.899999999999999" customHeight="1" thickBot="1">
      <c r="B1409" s="151"/>
      <c r="C1409" s="152"/>
      <c r="D1409" s="152"/>
      <c r="E1409" s="153"/>
      <c r="F1409" s="152"/>
      <c r="G1409" s="152"/>
      <c r="H1409" s="152"/>
      <c r="I1409" s="152"/>
      <c r="J1409" s="152"/>
      <c r="K1409" s="153"/>
      <c r="L1409" s="154"/>
      <c r="M1409" s="155"/>
      <c r="N1409" s="155"/>
      <c r="O1409" s="155"/>
      <c r="P1409" s="155"/>
      <c r="Q1409" s="155"/>
      <c r="R1409" s="155"/>
      <c r="S1409" s="159"/>
      <c r="T1409" s="157"/>
      <c r="U1409" s="121"/>
    </row>
    <row r="1411" spans="1:21">
      <c r="B1411" s="28" t="e">
        <f>B1367</f>
        <v>#REF!</v>
      </c>
      <c r="T1411" s="46"/>
    </row>
    <row r="1412" spans="1:21" ht="42">
      <c r="A1412" s="109"/>
      <c r="M1412" s="110" t="s">
        <v>17</v>
      </c>
    </row>
    <row r="1413" spans="1:21" ht="21.75" thickBot="1">
      <c r="B1413" s="111"/>
      <c r="C1413" s="112"/>
      <c r="D1413" s="112"/>
      <c r="E1413" s="112"/>
      <c r="F1413" s="112"/>
      <c r="G1413" s="112"/>
      <c r="H1413" s="112"/>
      <c r="I1413" s="112"/>
      <c r="J1413" s="112"/>
      <c r="K1413" s="112"/>
      <c r="L1413" s="113"/>
      <c r="M1413" s="112"/>
      <c r="N1413" s="112"/>
      <c r="O1413" s="112"/>
      <c r="P1413" s="112"/>
      <c r="Q1413" s="112"/>
      <c r="R1413" s="112"/>
      <c r="S1413" s="114"/>
      <c r="T1413" s="115"/>
    </row>
    <row r="1414" spans="1:21" ht="19.899999999999999" customHeight="1">
      <c r="B1414" s="116"/>
      <c r="C1414" s="117"/>
      <c r="D1414" s="117"/>
      <c r="E1414" s="118"/>
      <c r="F1414" s="117"/>
      <c r="G1414" s="117"/>
      <c r="H1414" s="117"/>
      <c r="I1414" s="117"/>
      <c r="J1414" s="117"/>
      <c r="K1414" s="118"/>
      <c r="L1414" s="119"/>
      <c r="M1414" s="481" t="s">
        <v>18</v>
      </c>
      <c r="N1414" s="482"/>
      <c r="O1414" s="481" t="s">
        <v>18</v>
      </c>
      <c r="P1414" s="482"/>
      <c r="Q1414" s="481" t="s">
        <v>18</v>
      </c>
      <c r="R1414" s="482"/>
      <c r="S1414" s="119" t="s">
        <v>19</v>
      </c>
      <c r="T1414" s="120"/>
      <c r="U1414" s="121"/>
    </row>
    <row r="1415" spans="1:21" ht="19.899999999999999" customHeight="1">
      <c r="B1415" s="483" t="s">
        <v>20</v>
      </c>
      <c r="C1415" s="484"/>
      <c r="D1415" s="485"/>
      <c r="E1415" s="486" t="s">
        <v>21</v>
      </c>
      <c r="F1415" s="484"/>
      <c r="G1415" s="484"/>
      <c r="H1415" s="484"/>
      <c r="I1415" s="484"/>
      <c r="J1415" s="485"/>
      <c r="K1415" s="122" t="s">
        <v>22</v>
      </c>
      <c r="L1415" s="122" t="s">
        <v>5</v>
      </c>
      <c r="M1415" s="487" t="s">
        <v>496</v>
      </c>
      <c r="N1415" s="488"/>
      <c r="O1415" s="487" t="s">
        <v>520</v>
      </c>
      <c r="P1415" s="488"/>
      <c r="Q1415" s="487" t="s">
        <v>570</v>
      </c>
      <c r="R1415" s="488"/>
      <c r="S1415" s="122" t="s">
        <v>23</v>
      </c>
      <c r="T1415" s="123" t="s">
        <v>24</v>
      </c>
      <c r="U1415" s="121"/>
    </row>
    <row r="1416" spans="1:21" ht="19.899999999999999" customHeight="1" thickBot="1">
      <c r="B1416" s="124"/>
      <c r="C1416" s="114"/>
      <c r="D1416" s="114"/>
      <c r="E1416" s="125"/>
      <c r="F1416" s="114"/>
      <c r="G1416" s="114"/>
      <c r="H1416" s="114"/>
      <c r="I1416" s="114"/>
      <c r="J1416" s="114"/>
      <c r="K1416" s="125"/>
      <c r="L1416" s="126"/>
      <c r="M1416" s="126" t="s">
        <v>25</v>
      </c>
      <c r="N1416" s="126" t="s">
        <v>26</v>
      </c>
      <c r="O1416" s="126" t="s">
        <v>25</v>
      </c>
      <c r="P1416" s="126" t="s">
        <v>26</v>
      </c>
      <c r="Q1416" s="126" t="s">
        <v>25</v>
      </c>
      <c r="R1416" s="126" t="s">
        <v>26</v>
      </c>
      <c r="S1416" s="126"/>
      <c r="T1416" s="127"/>
      <c r="U1416" s="121"/>
    </row>
    <row r="1417" spans="1:21" ht="21.95" customHeight="1">
      <c r="B1417" s="128"/>
      <c r="C1417" s="10" t="s">
        <v>468</v>
      </c>
      <c r="D1417" s="10"/>
      <c r="E1417" s="129"/>
      <c r="F1417" s="10" t="s">
        <v>472</v>
      </c>
      <c r="G1417" s="10"/>
      <c r="H1417" s="10"/>
      <c r="I1417" s="10"/>
      <c r="J1417" s="10"/>
      <c r="K1417" s="129"/>
      <c r="L1417" s="130"/>
      <c r="M1417" s="131"/>
      <c r="N1417" s="129"/>
      <c r="O1417" s="131"/>
      <c r="P1417" s="129"/>
      <c r="Q1417" s="131"/>
      <c r="R1417" s="129"/>
      <c r="S1417" s="132"/>
      <c r="T1417" s="133"/>
      <c r="U1417" s="121"/>
    </row>
    <row r="1418" spans="1:21" ht="21.95" customHeight="1">
      <c r="B1418" s="134"/>
      <c r="C1418" s="135" t="s">
        <v>469</v>
      </c>
      <c r="D1418" s="136"/>
      <c r="E1418" s="137"/>
      <c r="F1418" s="135" t="s">
        <v>473</v>
      </c>
      <c r="G1418" s="136"/>
      <c r="H1418" s="136"/>
      <c r="I1418" s="136"/>
      <c r="J1418" s="136"/>
      <c r="K1418" s="138">
        <v>8</v>
      </c>
      <c r="L1418" s="138" t="s">
        <v>124</v>
      </c>
      <c r="M1418" s="139">
        <v>495000</v>
      </c>
      <c r="N1418" s="140">
        <f>SUM(K1418*M1418)</f>
        <v>3960000</v>
      </c>
      <c r="O1418" s="139">
        <v>900000</v>
      </c>
      <c r="P1418" s="140">
        <f>SUM(K1418*O1418)</f>
        <v>7200000</v>
      </c>
      <c r="Q1418" s="141">
        <v>900000</v>
      </c>
      <c r="R1418" s="177">
        <f>SUM(K1418*Q1418)</f>
        <v>7200000</v>
      </c>
      <c r="S1418" s="142">
        <f>M1418</f>
        <v>495000</v>
      </c>
      <c r="T1418" s="143" t="str">
        <f>M1415</f>
        <v>(有)ﾄﾚ-ﾄﾞﾜ-ｸ</v>
      </c>
      <c r="U1418" s="121"/>
    </row>
    <row r="1419" spans="1:21" ht="21.95" customHeight="1">
      <c r="B1419" s="128"/>
      <c r="C1419" s="10"/>
      <c r="D1419" s="10"/>
      <c r="E1419" s="129"/>
      <c r="F1419" s="10" t="s">
        <v>474</v>
      </c>
      <c r="G1419" s="10"/>
      <c r="H1419" s="10"/>
      <c r="I1419" s="10"/>
      <c r="J1419" s="10"/>
      <c r="K1419" s="129"/>
      <c r="L1419" s="130"/>
      <c r="M1419" s="131"/>
      <c r="N1419" s="129"/>
      <c r="O1419" s="131"/>
      <c r="P1419" s="129"/>
      <c r="Q1419" s="131"/>
      <c r="R1419" s="129"/>
      <c r="S1419" s="132"/>
      <c r="T1419" s="133"/>
      <c r="U1419" s="121"/>
    </row>
    <row r="1420" spans="1:21" ht="21.95" customHeight="1">
      <c r="B1420" s="134"/>
      <c r="C1420" s="135" t="s">
        <v>470</v>
      </c>
      <c r="D1420" s="136"/>
      <c r="E1420" s="137"/>
      <c r="F1420" s="135" t="s">
        <v>475</v>
      </c>
      <c r="G1420" s="136"/>
      <c r="H1420" s="136"/>
      <c r="I1420" s="136"/>
      <c r="J1420" s="136"/>
      <c r="K1420" s="138">
        <v>64</v>
      </c>
      <c r="L1420" s="138" t="s">
        <v>124</v>
      </c>
      <c r="M1420" s="139">
        <v>3200</v>
      </c>
      <c r="N1420" s="140">
        <f>SUM(K1420*M1420)</f>
        <v>204800</v>
      </c>
      <c r="O1420" s="139">
        <v>3550</v>
      </c>
      <c r="P1420" s="140">
        <f>SUM(K1420*O1420)</f>
        <v>227200</v>
      </c>
      <c r="Q1420" s="141">
        <v>3600</v>
      </c>
      <c r="R1420" s="177">
        <f>SUM(K1420*Q1420)</f>
        <v>230400</v>
      </c>
      <c r="S1420" s="142">
        <f>M1420</f>
        <v>3200</v>
      </c>
      <c r="T1420" s="143" t="str">
        <f>T1418</f>
        <v>(有)ﾄﾚ-ﾄﾞﾜ-ｸ</v>
      </c>
      <c r="U1420" s="121"/>
    </row>
    <row r="1421" spans="1:21" ht="21.95" customHeight="1">
      <c r="B1421" s="128"/>
      <c r="C1421" s="10"/>
      <c r="D1421" s="10"/>
      <c r="E1421" s="129"/>
      <c r="F1421" s="10"/>
      <c r="G1421" s="10"/>
      <c r="H1421" s="10"/>
      <c r="I1421" s="10"/>
      <c r="J1421" s="10"/>
      <c r="K1421" s="129"/>
      <c r="L1421" s="130"/>
      <c r="M1421" s="144"/>
      <c r="N1421" s="145"/>
      <c r="O1421" s="144"/>
      <c r="P1421" s="145"/>
      <c r="Q1421" s="144"/>
      <c r="R1421" s="145"/>
      <c r="S1421" s="132"/>
      <c r="T1421" s="133"/>
      <c r="U1421" s="121"/>
    </row>
    <row r="1422" spans="1:21" ht="21.95" customHeight="1">
      <c r="B1422" s="134"/>
      <c r="C1422" s="135" t="s">
        <v>471</v>
      </c>
      <c r="D1422" s="136"/>
      <c r="E1422" s="137"/>
      <c r="F1422" s="135" t="s">
        <v>476</v>
      </c>
      <c r="G1422" s="136"/>
      <c r="H1422" s="136"/>
      <c r="I1422" s="136"/>
      <c r="J1422" s="136"/>
      <c r="K1422" s="138">
        <v>8</v>
      </c>
      <c r="L1422" s="138" t="s">
        <v>124</v>
      </c>
      <c r="M1422" s="139">
        <v>130000</v>
      </c>
      <c r="N1422" s="140">
        <f>SUM(K1422*M1422)</f>
        <v>1040000</v>
      </c>
      <c r="O1422" s="139">
        <v>180000</v>
      </c>
      <c r="P1422" s="140">
        <f>SUM(K1422*O1422)</f>
        <v>1440000</v>
      </c>
      <c r="Q1422" s="141">
        <v>200000</v>
      </c>
      <c r="R1422" s="177">
        <f>SUM(K1422*Q1422)</f>
        <v>1600000</v>
      </c>
      <c r="S1422" s="142">
        <f>M1422</f>
        <v>130000</v>
      </c>
      <c r="T1422" s="143" t="str">
        <f>T1420</f>
        <v>(有)ﾄﾚ-ﾄﾞﾜ-ｸ</v>
      </c>
      <c r="U1422" s="121"/>
    </row>
    <row r="1423" spans="1:21" ht="21.95" customHeight="1">
      <c r="B1423" s="128"/>
      <c r="C1423" s="10"/>
      <c r="D1423" s="10"/>
      <c r="E1423" s="129"/>
      <c r="F1423" s="10"/>
      <c r="G1423" s="10"/>
      <c r="H1423" s="10"/>
      <c r="I1423" s="10"/>
      <c r="J1423" s="10"/>
      <c r="K1423" s="129"/>
      <c r="L1423" s="130"/>
      <c r="M1423" s="144"/>
      <c r="N1423" s="145"/>
      <c r="O1423" s="144"/>
      <c r="P1423" s="145"/>
      <c r="Q1423" s="144"/>
      <c r="R1423" s="145"/>
      <c r="S1423" s="132"/>
      <c r="T1423" s="133"/>
      <c r="U1423" s="121"/>
    </row>
    <row r="1424" spans="1:21" ht="21.95" customHeight="1">
      <c r="B1424" s="134"/>
      <c r="C1424" s="135"/>
      <c r="D1424" s="136"/>
      <c r="E1424" s="137"/>
      <c r="F1424" s="135"/>
      <c r="G1424" s="136"/>
      <c r="H1424" s="136"/>
      <c r="I1424" s="136"/>
      <c r="J1424" s="136"/>
      <c r="K1424" s="138"/>
      <c r="L1424" s="138"/>
      <c r="M1424" s="139"/>
      <c r="N1424" s="140"/>
      <c r="O1424" s="139"/>
      <c r="P1424" s="140"/>
      <c r="Q1424" s="141"/>
      <c r="R1424" s="140"/>
      <c r="S1424" s="142"/>
      <c r="T1424" s="143"/>
      <c r="U1424" s="121"/>
    </row>
    <row r="1425" spans="2:21" ht="21.95" customHeight="1">
      <c r="B1425" s="128"/>
      <c r="C1425" s="10"/>
      <c r="D1425" s="10"/>
      <c r="E1425" s="129"/>
      <c r="F1425" s="10"/>
      <c r="G1425" s="10"/>
      <c r="H1425" s="10"/>
      <c r="I1425" s="10"/>
      <c r="J1425" s="10"/>
      <c r="K1425" s="129"/>
      <c r="L1425" s="130"/>
      <c r="M1425" s="144"/>
      <c r="N1425" s="145"/>
      <c r="O1425" s="144"/>
      <c r="P1425" s="145"/>
      <c r="Q1425" s="144"/>
      <c r="R1425" s="145"/>
      <c r="S1425" s="132"/>
      <c r="T1425" s="133"/>
      <c r="U1425" s="121"/>
    </row>
    <row r="1426" spans="2:21" ht="21.95" customHeight="1">
      <c r="B1426" s="134"/>
      <c r="C1426" s="135"/>
      <c r="D1426" s="136"/>
      <c r="E1426" s="137"/>
      <c r="F1426" s="135"/>
      <c r="G1426" s="136"/>
      <c r="H1426" s="136"/>
      <c r="I1426" s="136"/>
      <c r="J1426" s="136"/>
      <c r="K1426" s="138"/>
      <c r="L1426" s="138"/>
      <c r="M1426" s="139"/>
      <c r="N1426" s="140"/>
      <c r="O1426" s="139"/>
      <c r="P1426" s="140"/>
      <c r="Q1426" s="141"/>
      <c r="R1426" s="140"/>
      <c r="S1426" s="142"/>
      <c r="T1426" s="143"/>
      <c r="U1426" s="121"/>
    </row>
    <row r="1427" spans="2:21" ht="21.95" customHeight="1">
      <c r="B1427" s="128"/>
      <c r="C1427" s="10"/>
      <c r="D1427" s="10"/>
      <c r="E1427" s="129"/>
      <c r="F1427" s="10"/>
      <c r="G1427" s="10"/>
      <c r="H1427" s="10"/>
      <c r="I1427" s="10"/>
      <c r="J1427" s="10"/>
      <c r="K1427" s="129"/>
      <c r="L1427" s="130"/>
      <c r="M1427" s="144"/>
      <c r="N1427" s="145"/>
      <c r="O1427" s="144"/>
      <c r="P1427" s="145"/>
      <c r="Q1427" s="144"/>
      <c r="R1427" s="145"/>
      <c r="S1427" s="132"/>
      <c r="T1427" s="133"/>
      <c r="U1427" s="121"/>
    </row>
    <row r="1428" spans="2:21" ht="21.95" customHeight="1">
      <c r="B1428" s="134"/>
      <c r="C1428" s="135"/>
      <c r="D1428" s="136"/>
      <c r="E1428" s="137"/>
      <c r="F1428" s="135"/>
      <c r="G1428" s="136"/>
      <c r="H1428" s="136"/>
      <c r="I1428" s="136"/>
      <c r="J1428" s="136"/>
      <c r="K1428" s="138"/>
      <c r="L1428" s="138"/>
      <c r="M1428" s="139"/>
      <c r="N1428" s="140"/>
      <c r="O1428" s="139"/>
      <c r="P1428" s="140"/>
      <c r="Q1428" s="141"/>
      <c r="R1428" s="140"/>
      <c r="S1428" s="142"/>
      <c r="T1428" s="143"/>
      <c r="U1428" s="121"/>
    </row>
    <row r="1429" spans="2:21" ht="21.95" customHeight="1">
      <c r="B1429" s="128"/>
      <c r="C1429" s="10"/>
      <c r="D1429" s="10"/>
      <c r="E1429" s="129"/>
      <c r="F1429" s="10"/>
      <c r="G1429" s="10"/>
      <c r="H1429" s="10"/>
      <c r="I1429" s="10"/>
      <c r="J1429" s="10"/>
      <c r="K1429" s="129"/>
      <c r="L1429" s="130"/>
      <c r="M1429" s="144"/>
      <c r="N1429" s="145"/>
      <c r="O1429" s="144"/>
      <c r="P1429" s="145"/>
      <c r="Q1429" s="144"/>
      <c r="R1429" s="145"/>
      <c r="S1429" s="132"/>
      <c r="T1429" s="133"/>
      <c r="U1429" s="121"/>
    </row>
    <row r="1430" spans="2:21" ht="21.95" customHeight="1">
      <c r="B1430" s="134"/>
      <c r="C1430" s="135"/>
      <c r="D1430" s="136"/>
      <c r="E1430" s="137"/>
      <c r="F1430" s="135"/>
      <c r="G1430" s="136"/>
      <c r="H1430" s="136"/>
      <c r="I1430" s="136"/>
      <c r="J1430" s="136"/>
      <c r="K1430" s="138"/>
      <c r="L1430" s="138"/>
      <c r="M1430" s="139"/>
      <c r="N1430" s="140"/>
      <c r="O1430" s="139"/>
      <c r="P1430" s="140"/>
      <c r="Q1430" s="141"/>
      <c r="R1430" s="140"/>
      <c r="S1430" s="142"/>
      <c r="T1430" s="143"/>
      <c r="U1430" s="121"/>
    </row>
    <row r="1431" spans="2:21" ht="21.95" customHeight="1">
      <c r="B1431" s="128"/>
      <c r="C1431" s="10"/>
      <c r="D1431" s="10"/>
      <c r="E1431" s="129"/>
      <c r="F1431" s="10"/>
      <c r="G1431" s="10"/>
      <c r="H1431" s="10"/>
      <c r="I1431" s="10"/>
      <c r="J1431" s="10"/>
      <c r="K1431" s="129"/>
      <c r="L1431" s="130"/>
      <c r="M1431" s="144"/>
      <c r="N1431" s="145"/>
      <c r="O1431" s="144"/>
      <c r="P1431" s="145"/>
      <c r="Q1431" s="144"/>
      <c r="R1431" s="145"/>
      <c r="S1431" s="146"/>
      <c r="T1431" s="133"/>
      <c r="U1431" s="121"/>
    </row>
    <row r="1432" spans="2:21" ht="21.95" customHeight="1">
      <c r="B1432" s="134"/>
      <c r="C1432" s="135"/>
      <c r="D1432" s="136"/>
      <c r="E1432" s="137"/>
      <c r="F1432" s="135"/>
      <c r="G1432" s="136"/>
      <c r="H1432" s="136"/>
      <c r="I1432" s="136"/>
      <c r="J1432" s="136"/>
      <c r="K1432" s="138"/>
      <c r="L1432" s="138"/>
      <c r="M1432" s="139"/>
      <c r="N1432" s="140"/>
      <c r="O1432" s="139"/>
      <c r="P1432" s="140"/>
      <c r="Q1432" s="141"/>
      <c r="R1432" s="140"/>
      <c r="S1432" s="142"/>
      <c r="T1432" s="143"/>
      <c r="U1432" s="121"/>
    </row>
    <row r="1433" spans="2:21" ht="21.95" customHeight="1">
      <c r="B1433" s="128"/>
      <c r="C1433" s="10"/>
      <c r="D1433" s="10"/>
      <c r="E1433" s="129"/>
      <c r="F1433" s="10"/>
      <c r="G1433" s="10"/>
      <c r="H1433" s="10"/>
      <c r="I1433" s="10"/>
      <c r="J1433" s="10"/>
      <c r="K1433" s="129"/>
      <c r="L1433" s="130"/>
      <c r="M1433" s="144"/>
      <c r="N1433" s="145"/>
      <c r="O1433" s="144"/>
      <c r="P1433" s="145"/>
      <c r="Q1433" s="144"/>
      <c r="R1433" s="145"/>
      <c r="S1433" s="146"/>
      <c r="T1433" s="133"/>
      <c r="U1433" s="121"/>
    </row>
    <row r="1434" spans="2:21" ht="21.95" customHeight="1">
      <c r="B1434" s="134"/>
      <c r="C1434" s="135"/>
      <c r="D1434" s="136"/>
      <c r="E1434" s="137"/>
      <c r="F1434" s="135"/>
      <c r="G1434" s="136"/>
      <c r="H1434" s="136"/>
      <c r="I1434" s="136"/>
      <c r="J1434" s="136"/>
      <c r="K1434" s="138"/>
      <c r="L1434" s="138"/>
      <c r="M1434" s="139"/>
      <c r="N1434" s="140"/>
      <c r="O1434" s="139"/>
      <c r="P1434" s="140"/>
      <c r="Q1434" s="141"/>
      <c r="R1434" s="140"/>
      <c r="S1434" s="142"/>
      <c r="T1434" s="143"/>
      <c r="U1434" s="121"/>
    </row>
    <row r="1435" spans="2:21" ht="21.95" customHeight="1">
      <c r="B1435" s="128"/>
      <c r="C1435" s="10"/>
      <c r="D1435" s="10"/>
      <c r="E1435" s="129"/>
      <c r="F1435" s="10"/>
      <c r="G1435" s="10"/>
      <c r="H1435" s="10"/>
      <c r="I1435" s="10"/>
      <c r="J1435" s="10"/>
      <c r="K1435" s="129"/>
      <c r="L1435" s="130"/>
      <c r="M1435" s="144"/>
      <c r="N1435" s="145"/>
      <c r="O1435" s="144"/>
      <c r="P1435" s="145"/>
      <c r="Q1435" s="144"/>
      <c r="R1435" s="145"/>
      <c r="S1435" s="147"/>
      <c r="T1435" s="133"/>
      <c r="U1435" s="121"/>
    </row>
    <row r="1436" spans="2:21" ht="21.95" customHeight="1">
      <c r="B1436" s="134"/>
      <c r="C1436" s="135"/>
      <c r="D1436" s="136"/>
      <c r="E1436" s="137"/>
      <c r="F1436" s="135"/>
      <c r="G1436" s="136"/>
      <c r="H1436" s="136"/>
      <c r="I1436" s="136"/>
      <c r="J1436" s="136"/>
      <c r="K1436" s="138"/>
      <c r="L1436" s="138"/>
      <c r="M1436" s="139"/>
      <c r="N1436" s="140"/>
      <c r="O1436" s="139"/>
      <c r="P1436" s="140"/>
      <c r="Q1436" s="141"/>
      <c r="R1436" s="140"/>
      <c r="S1436" s="142"/>
      <c r="T1436" s="143"/>
      <c r="U1436" s="121"/>
    </row>
    <row r="1437" spans="2:21" ht="21.95" customHeight="1">
      <c r="B1437" s="128"/>
      <c r="C1437" s="10"/>
      <c r="D1437" s="10"/>
      <c r="E1437" s="129"/>
      <c r="F1437" s="10"/>
      <c r="G1437" s="10"/>
      <c r="H1437" s="10"/>
      <c r="I1437" s="10"/>
      <c r="J1437" s="10"/>
      <c r="K1437" s="129"/>
      <c r="L1437" s="130"/>
      <c r="M1437" s="144"/>
      <c r="N1437" s="145"/>
      <c r="O1437" s="144"/>
      <c r="P1437" s="145"/>
      <c r="Q1437" s="144"/>
      <c r="R1437" s="145"/>
      <c r="S1437" s="146"/>
      <c r="T1437" s="133"/>
      <c r="U1437" s="121"/>
    </row>
    <row r="1438" spans="2:21" ht="21.75" customHeight="1">
      <c r="B1438" s="134"/>
      <c r="C1438" s="135"/>
      <c r="D1438" s="136"/>
      <c r="E1438" s="137"/>
      <c r="F1438" s="135"/>
      <c r="G1438" s="136"/>
      <c r="H1438" s="136"/>
      <c r="I1438" s="136"/>
      <c r="J1438" s="136"/>
      <c r="K1438" s="138"/>
      <c r="L1438" s="138"/>
      <c r="M1438" s="139"/>
      <c r="N1438" s="140"/>
      <c r="O1438" s="139"/>
      <c r="P1438" s="140"/>
      <c r="Q1438" s="141"/>
      <c r="R1438" s="140"/>
      <c r="S1438" s="142"/>
      <c r="T1438" s="143"/>
      <c r="U1438" s="121"/>
    </row>
    <row r="1439" spans="2:21" ht="23.25" customHeight="1">
      <c r="B1439" s="128"/>
      <c r="C1439" s="10"/>
      <c r="D1439" s="10"/>
      <c r="E1439" s="129"/>
      <c r="F1439" s="10"/>
      <c r="G1439" s="10"/>
      <c r="H1439" s="10"/>
      <c r="I1439" s="10"/>
      <c r="J1439" s="10"/>
      <c r="K1439" s="129"/>
      <c r="L1439" s="130"/>
      <c r="M1439" s="144"/>
      <c r="N1439" s="145"/>
      <c r="O1439" s="144"/>
      <c r="P1439" s="145"/>
      <c r="Q1439" s="144"/>
      <c r="R1439" s="145"/>
      <c r="S1439" s="147"/>
      <c r="T1439" s="133"/>
      <c r="U1439" s="121"/>
    </row>
    <row r="1440" spans="2:21" ht="21.95" customHeight="1">
      <c r="B1440" s="134"/>
      <c r="C1440" s="135"/>
      <c r="D1440" s="136"/>
      <c r="E1440" s="137"/>
      <c r="F1440" s="135"/>
      <c r="G1440" s="136"/>
      <c r="H1440" s="136"/>
      <c r="I1440" s="136"/>
      <c r="J1440" s="136"/>
      <c r="K1440" s="138"/>
      <c r="L1440" s="138"/>
      <c r="M1440" s="139"/>
      <c r="N1440" s="140"/>
      <c r="O1440" s="139"/>
      <c r="P1440" s="140"/>
      <c r="Q1440" s="141"/>
      <c r="R1440" s="140"/>
      <c r="S1440" s="142"/>
      <c r="T1440" s="143"/>
      <c r="U1440" s="121"/>
    </row>
    <row r="1441" spans="1:21" ht="21.95" customHeight="1">
      <c r="B1441" s="128"/>
      <c r="C1441" s="10"/>
      <c r="D1441" s="10"/>
      <c r="E1441" s="129"/>
      <c r="F1441" s="10"/>
      <c r="G1441" s="10"/>
      <c r="H1441" s="10"/>
      <c r="I1441" s="10"/>
      <c r="J1441" s="10"/>
      <c r="K1441" s="129"/>
      <c r="L1441" s="130"/>
      <c r="M1441" s="145"/>
      <c r="N1441" s="145"/>
      <c r="O1441" s="145"/>
      <c r="P1441" s="145"/>
      <c r="Q1441" s="144"/>
      <c r="R1441" s="145"/>
      <c r="S1441" s="146"/>
      <c r="T1441" s="148"/>
      <c r="U1441" s="121"/>
    </row>
    <row r="1442" spans="1:21" ht="21.95" customHeight="1">
      <c r="B1442" s="134"/>
      <c r="C1442" s="135"/>
      <c r="D1442" s="136"/>
      <c r="E1442" s="137"/>
      <c r="F1442" s="135"/>
      <c r="G1442" s="136"/>
      <c r="H1442" s="136"/>
      <c r="I1442" s="136"/>
      <c r="J1442" s="136"/>
      <c r="K1442" s="138"/>
      <c r="L1442" s="138"/>
      <c r="M1442" s="137"/>
      <c r="N1442" s="140"/>
      <c r="O1442" s="137"/>
      <c r="P1442" s="140"/>
      <c r="Q1442" s="149"/>
      <c r="R1442" s="140"/>
      <c r="S1442" s="142"/>
      <c r="T1442" s="150"/>
      <c r="U1442" s="121"/>
    </row>
    <row r="1443" spans="1:21" ht="21.95" customHeight="1">
      <c r="B1443" s="128"/>
      <c r="C1443" s="10"/>
      <c r="D1443" s="10"/>
      <c r="E1443" s="129"/>
      <c r="F1443" s="10"/>
      <c r="G1443" s="10"/>
      <c r="H1443" s="10"/>
      <c r="I1443" s="10"/>
      <c r="J1443" s="10"/>
      <c r="K1443" s="129"/>
      <c r="L1443" s="130"/>
      <c r="M1443" s="145"/>
      <c r="N1443" s="145"/>
      <c r="O1443" s="145"/>
      <c r="P1443" s="145"/>
      <c r="Q1443" s="145"/>
      <c r="R1443" s="145"/>
      <c r="S1443" s="147"/>
      <c r="T1443" s="148"/>
      <c r="U1443" s="121"/>
    </row>
    <row r="1444" spans="1:21" ht="21.95" customHeight="1">
      <c r="B1444" s="134"/>
      <c r="C1444" s="135"/>
      <c r="D1444" s="136"/>
      <c r="E1444" s="137"/>
      <c r="F1444" s="135"/>
      <c r="G1444" s="136"/>
      <c r="H1444" s="136"/>
      <c r="I1444" s="136"/>
      <c r="J1444" s="136"/>
      <c r="K1444" s="138"/>
      <c r="L1444" s="138"/>
      <c r="M1444" s="137"/>
      <c r="N1444" s="140"/>
      <c r="O1444" s="137"/>
      <c r="P1444" s="140"/>
      <c r="Q1444" s="149"/>
      <c r="R1444" s="140"/>
      <c r="S1444" s="142"/>
      <c r="T1444" s="150"/>
      <c r="U1444" s="121"/>
    </row>
    <row r="1445" spans="1:21" ht="21.95" customHeight="1">
      <c r="B1445" s="128"/>
      <c r="C1445" s="10"/>
      <c r="D1445" s="10"/>
      <c r="E1445" s="129"/>
      <c r="F1445" s="10"/>
      <c r="G1445" s="10"/>
      <c r="H1445" s="10"/>
      <c r="I1445" s="10"/>
      <c r="J1445" s="10"/>
      <c r="K1445" s="129"/>
      <c r="L1445" s="130"/>
      <c r="M1445" s="145"/>
      <c r="N1445" s="145"/>
      <c r="O1445" s="145"/>
      <c r="P1445" s="145"/>
      <c r="Q1445" s="145"/>
      <c r="R1445" s="145"/>
      <c r="S1445" s="147"/>
      <c r="T1445" s="148"/>
      <c r="U1445" s="121"/>
    </row>
    <row r="1446" spans="1:21" ht="21.95" customHeight="1">
      <c r="B1446" s="134"/>
      <c r="C1446" s="135"/>
      <c r="D1446" s="136"/>
      <c r="E1446" s="137"/>
      <c r="F1446" s="135"/>
      <c r="G1446" s="136"/>
      <c r="H1446" s="136"/>
      <c r="I1446" s="136"/>
      <c r="J1446" s="136"/>
      <c r="K1446" s="138"/>
      <c r="L1446" s="138"/>
      <c r="M1446" s="149"/>
      <c r="N1446" s="149"/>
      <c r="O1446" s="149"/>
      <c r="P1446" s="149"/>
      <c r="Q1446" s="149"/>
      <c r="R1446" s="149"/>
      <c r="S1446" s="142"/>
      <c r="T1446" s="150"/>
      <c r="U1446" s="121"/>
    </row>
    <row r="1447" spans="1:21" ht="21.95" customHeight="1">
      <c r="B1447" s="128"/>
      <c r="C1447" s="10"/>
      <c r="D1447" s="10"/>
      <c r="E1447" s="129"/>
      <c r="F1447" s="10"/>
      <c r="G1447" s="10"/>
      <c r="H1447" s="10"/>
      <c r="I1447" s="10"/>
      <c r="J1447" s="10"/>
      <c r="K1447" s="129"/>
      <c r="L1447" s="130"/>
      <c r="M1447" s="145"/>
      <c r="N1447" s="145"/>
      <c r="O1447" s="145"/>
      <c r="P1447" s="145"/>
      <c r="Q1447" s="145"/>
      <c r="R1447" s="145"/>
      <c r="S1447" s="147"/>
      <c r="T1447" s="148"/>
      <c r="U1447" s="121"/>
    </row>
    <row r="1448" spans="1:21" ht="21.95" customHeight="1">
      <c r="B1448" s="134"/>
      <c r="C1448" s="135"/>
      <c r="D1448" s="136"/>
      <c r="E1448" s="137"/>
      <c r="F1448" s="135"/>
      <c r="G1448" s="136"/>
      <c r="H1448" s="136"/>
      <c r="I1448" s="136"/>
      <c r="J1448" s="136"/>
      <c r="K1448" s="138"/>
      <c r="L1448" s="138"/>
      <c r="M1448" s="149"/>
      <c r="N1448" s="149"/>
      <c r="O1448" s="149"/>
      <c r="P1448" s="149"/>
      <c r="Q1448" s="149"/>
      <c r="R1448" s="149"/>
      <c r="S1448" s="142"/>
      <c r="T1448" s="150"/>
      <c r="U1448" s="121"/>
    </row>
    <row r="1449" spans="1:21" ht="21.95" customHeight="1">
      <c r="B1449" s="128"/>
      <c r="C1449" s="10"/>
      <c r="D1449" s="10"/>
      <c r="E1449" s="129"/>
      <c r="F1449" s="10"/>
      <c r="G1449" s="10"/>
      <c r="H1449" s="10"/>
      <c r="I1449" s="10"/>
      <c r="J1449" s="10"/>
      <c r="K1449" s="129"/>
      <c r="L1449" s="130"/>
      <c r="M1449" s="145"/>
      <c r="N1449" s="145"/>
      <c r="O1449" s="145"/>
      <c r="P1449" s="145"/>
      <c r="Q1449" s="145"/>
      <c r="R1449" s="145"/>
      <c r="S1449" s="147"/>
      <c r="T1449" s="148"/>
      <c r="U1449" s="121"/>
    </row>
    <row r="1450" spans="1:21" ht="21.95" customHeight="1" thickBot="1">
      <c r="B1450" s="151"/>
      <c r="C1450" s="152"/>
      <c r="D1450" s="152"/>
      <c r="E1450" s="153"/>
      <c r="F1450" s="152"/>
      <c r="G1450" s="152"/>
      <c r="H1450" s="152"/>
      <c r="I1450" s="152"/>
      <c r="J1450" s="152"/>
      <c r="K1450" s="154"/>
      <c r="L1450" s="154"/>
      <c r="M1450" s="155"/>
      <c r="N1450" s="155"/>
      <c r="O1450" s="155"/>
      <c r="P1450" s="155"/>
      <c r="Q1450" s="155"/>
      <c r="R1450" s="155"/>
      <c r="S1450" s="156"/>
      <c r="T1450" s="157"/>
      <c r="U1450" s="121"/>
    </row>
    <row r="1451" spans="1:21" ht="19.899999999999999" customHeight="1">
      <c r="B1451" s="128"/>
      <c r="C1451" s="10"/>
      <c r="D1451" s="10"/>
      <c r="E1451" s="129"/>
      <c r="F1451" s="10"/>
      <c r="G1451" s="10"/>
      <c r="H1451" s="10"/>
      <c r="I1451" s="10"/>
      <c r="J1451" s="10"/>
      <c r="K1451" s="129"/>
      <c r="L1451" s="130"/>
      <c r="M1451" s="145"/>
      <c r="N1451" s="145"/>
      <c r="O1451" s="145"/>
      <c r="P1451" s="145"/>
      <c r="Q1451" s="145"/>
      <c r="R1451" s="145"/>
      <c r="S1451" s="146"/>
      <c r="T1451" s="148"/>
      <c r="U1451" s="121"/>
    </row>
    <row r="1452" spans="1:21" ht="19.899999999999999" customHeight="1">
      <c r="B1452" s="478" t="s">
        <v>3</v>
      </c>
      <c r="C1452" s="479"/>
      <c r="D1452" s="480"/>
      <c r="E1452" s="129"/>
      <c r="F1452" s="10"/>
      <c r="G1452" s="10"/>
      <c r="H1452" s="10"/>
      <c r="I1452" s="10"/>
      <c r="J1452" s="10"/>
      <c r="K1452" s="129"/>
      <c r="L1452" s="130"/>
      <c r="M1452" s="145">
        <f t="shared" ref="M1452:R1452" si="18">SUM(M1417:M1450)</f>
        <v>628200</v>
      </c>
      <c r="N1452" s="145">
        <f t="shared" si="18"/>
        <v>5204800</v>
      </c>
      <c r="O1452" s="145">
        <f t="shared" si="18"/>
        <v>1083550</v>
      </c>
      <c r="P1452" s="145">
        <f t="shared" si="18"/>
        <v>8867200</v>
      </c>
      <c r="Q1452" s="145">
        <f t="shared" si="18"/>
        <v>1103600</v>
      </c>
      <c r="R1452" s="145">
        <f t="shared" si="18"/>
        <v>9030400</v>
      </c>
      <c r="S1452" s="145"/>
      <c r="T1452" s="158"/>
      <c r="U1452" s="121"/>
    </row>
    <row r="1453" spans="1:21" ht="19.899999999999999" customHeight="1" thickBot="1">
      <c r="B1453" s="151"/>
      <c r="C1453" s="152"/>
      <c r="D1453" s="152"/>
      <c r="E1453" s="153"/>
      <c r="F1453" s="152"/>
      <c r="G1453" s="152"/>
      <c r="H1453" s="152"/>
      <c r="I1453" s="152"/>
      <c r="J1453" s="152"/>
      <c r="K1453" s="153"/>
      <c r="L1453" s="154"/>
      <c r="M1453" s="155"/>
      <c r="N1453" s="155"/>
      <c r="O1453" s="155"/>
      <c r="P1453" s="155"/>
      <c r="Q1453" s="155"/>
      <c r="R1453" s="155"/>
      <c r="S1453" s="159"/>
      <c r="T1453" s="157"/>
      <c r="U1453" s="121"/>
    </row>
    <row r="1455" spans="1:21">
      <c r="B1455" s="28" t="e">
        <f>B1411</f>
        <v>#REF!</v>
      </c>
      <c r="T1455" s="46"/>
    </row>
    <row r="1456" spans="1:21" ht="42">
      <c r="A1456" s="109"/>
      <c r="M1456" s="110" t="s">
        <v>17</v>
      </c>
    </row>
    <row r="1457" spans="2:23" ht="21.75" thickBot="1">
      <c r="B1457" s="111"/>
      <c r="C1457" s="112"/>
      <c r="D1457" s="112"/>
      <c r="E1457" s="112"/>
      <c r="F1457" s="112"/>
      <c r="G1457" s="112"/>
      <c r="H1457" s="112"/>
      <c r="I1457" s="112"/>
      <c r="J1457" s="112"/>
      <c r="K1457" s="112"/>
      <c r="L1457" s="113"/>
      <c r="M1457" s="112"/>
      <c r="N1457" s="112"/>
      <c r="O1457" s="112"/>
      <c r="P1457" s="112"/>
      <c r="Q1457" s="112"/>
      <c r="R1457" s="112"/>
      <c r="S1457" s="114"/>
      <c r="T1457" s="115"/>
    </row>
    <row r="1458" spans="2:23" ht="19.899999999999999" customHeight="1">
      <c r="B1458" s="116"/>
      <c r="C1458" s="117"/>
      <c r="D1458" s="117"/>
      <c r="E1458" s="118"/>
      <c r="F1458" s="117"/>
      <c r="G1458" s="117"/>
      <c r="H1458" s="117"/>
      <c r="I1458" s="117"/>
      <c r="J1458" s="117"/>
      <c r="K1458" s="118"/>
      <c r="L1458" s="119"/>
      <c r="M1458" s="481" t="s">
        <v>18</v>
      </c>
      <c r="N1458" s="482"/>
      <c r="O1458" s="481" t="s">
        <v>18</v>
      </c>
      <c r="P1458" s="482"/>
      <c r="Q1458" s="481" t="s">
        <v>18</v>
      </c>
      <c r="R1458" s="482"/>
      <c r="S1458" s="119" t="s">
        <v>19</v>
      </c>
      <c r="T1458" s="120"/>
      <c r="U1458" s="121"/>
    </row>
    <row r="1459" spans="2:23" ht="19.899999999999999" customHeight="1">
      <c r="B1459" s="483" t="s">
        <v>20</v>
      </c>
      <c r="C1459" s="484"/>
      <c r="D1459" s="485"/>
      <c r="E1459" s="486" t="s">
        <v>21</v>
      </c>
      <c r="F1459" s="484"/>
      <c r="G1459" s="484"/>
      <c r="H1459" s="484"/>
      <c r="I1459" s="484"/>
      <c r="J1459" s="485"/>
      <c r="K1459" s="122" t="s">
        <v>22</v>
      </c>
      <c r="L1459" s="122" t="s">
        <v>5</v>
      </c>
      <c r="M1459" s="487" t="s">
        <v>522</v>
      </c>
      <c r="N1459" s="488"/>
      <c r="O1459" s="487" t="s">
        <v>555</v>
      </c>
      <c r="P1459" s="488"/>
      <c r="Q1459" s="487"/>
      <c r="R1459" s="488"/>
      <c r="S1459" s="122" t="s">
        <v>23</v>
      </c>
      <c r="T1459" s="123" t="s">
        <v>24</v>
      </c>
      <c r="U1459" s="121"/>
    </row>
    <row r="1460" spans="2:23" ht="19.899999999999999" customHeight="1" thickBot="1">
      <c r="B1460" s="124"/>
      <c r="C1460" s="114"/>
      <c r="D1460" s="114"/>
      <c r="E1460" s="125"/>
      <c r="F1460" s="114"/>
      <c r="G1460" s="114"/>
      <c r="H1460" s="114"/>
      <c r="I1460" s="114"/>
      <c r="J1460" s="114"/>
      <c r="K1460" s="125"/>
      <c r="L1460" s="126"/>
      <c r="M1460" s="126" t="s">
        <v>25</v>
      </c>
      <c r="N1460" s="126" t="s">
        <v>26</v>
      </c>
      <c r="O1460" s="126" t="s">
        <v>25</v>
      </c>
      <c r="P1460" s="126" t="s">
        <v>26</v>
      </c>
      <c r="Q1460" s="126"/>
      <c r="R1460" s="126"/>
      <c r="S1460" s="126"/>
      <c r="T1460" s="127"/>
      <c r="U1460" s="121"/>
    </row>
    <row r="1461" spans="2:23" ht="21.95" customHeight="1">
      <c r="B1461" s="128"/>
      <c r="C1461" s="10"/>
      <c r="D1461" s="10"/>
      <c r="E1461" s="129"/>
      <c r="F1461" s="10" t="s">
        <v>561</v>
      </c>
      <c r="G1461" s="10"/>
      <c r="H1461" s="10"/>
      <c r="I1461" s="10"/>
      <c r="J1461" s="10"/>
      <c r="K1461" s="129"/>
      <c r="L1461" s="130"/>
      <c r="M1461" s="131"/>
      <c r="N1461" s="129"/>
      <c r="O1461" s="131"/>
      <c r="P1461" s="129"/>
      <c r="Q1461" s="131"/>
      <c r="R1461" s="129"/>
      <c r="S1461" s="132"/>
      <c r="T1461" s="133"/>
      <c r="U1461" s="121"/>
    </row>
    <row r="1462" spans="2:23" ht="21.95" customHeight="1">
      <c r="B1462" s="134"/>
      <c r="C1462" s="135" t="s">
        <v>554</v>
      </c>
      <c r="D1462" s="136"/>
      <c r="E1462" s="137"/>
      <c r="F1462" s="135" t="s">
        <v>560</v>
      </c>
      <c r="G1462" s="136"/>
      <c r="H1462" s="136"/>
      <c r="I1462" s="136"/>
      <c r="J1462" s="136"/>
      <c r="K1462" s="138">
        <v>1</v>
      </c>
      <c r="L1462" s="138" t="s">
        <v>36</v>
      </c>
      <c r="M1462" s="139">
        <v>25939620</v>
      </c>
      <c r="N1462" s="140">
        <f>SUM(K1462*M1462)</f>
        <v>25939620</v>
      </c>
      <c r="O1462" s="139">
        <v>26953000</v>
      </c>
      <c r="P1462" s="140">
        <f>SUM(K1462*O1462)</f>
        <v>26953000</v>
      </c>
      <c r="Q1462" s="141"/>
      <c r="R1462" s="177"/>
      <c r="S1462" s="142">
        <f>ROUND(K1462*M1462*W1462,2)</f>
        <v>25939620</v>
      </c>
      <c r="T1462" s="143" t="str">
        <f>M1459</f>
        <v>(株)テノックス九州</v>
      </c>
      <c r="U1462" s="121"/>
      <c r="W1462" s="28">
        <v>1</v>
      </c>
    </row>
    <row r="1463" spans="2:23" ht="21.95" customHeight="1">
      <c r="B1463" s="128"/>
      <c r="C1463" s="10"/>
      <c r="D1463" s="10"/>
      <c r="E1463" s="129"/>
      <c r="F1463" s="10"/>
      <c r="G1463" s="10"/>
      <c r="H1463" s="10"/>
      <c r="I1463" s="10"/>
      <c r="J1463" s="10"/>
      <c r="K1463" s="129"/>
      <c r="L1463" s="130"/>
      <c r="M1463" s="131"/>
      <c r="N1463" s="129"/>
      <c r="O1463" s="131"/>
      <c r="P1463" s="129"/>
      <c r="Q1463" s="131"/>
      <c r="R1463" s="129"/>
      <c r="S1463" s="132"/>
      <c r="T1463" s="133"/>
      <c r="U1463" s="121"/>
    </row>
    <row r="1464" spans="2:23" ht="21.95" customHeight="1">
      <c r="B1464" s="134"/>
      <c r="C1464" s="135" t="s">
        <v>556</v>
      </c>
      <c r="D1464" s="136"/>
      <c r="E1464" s="137"/>
      <c r="F1464" s="135"/>
      <c r="G1464" s="136"/>
      <c r="H1464" s="136"/>
      <c r="I1464" s="136"/>
      <c r="J1464" s="136"/>
      <c r="K1464" s="138">
        <v>1</v>
      </c>
      <c r="L1464" s="138" t="s">
        <v>36</v>
      </c>
      <c r="M1464" s="139">
        <v>1478740</v>
      </c>
      <c r="N1464" s="140">
        <f>SUM(K1464*M1464)</f>
        <v>1478740</v>
      </c>
      <c r="O1464" s="139">
        <v>873000</v>
      </c>
      <c r="P1464" s="140">
        <f>SUM(K1464*O1464)</f>
        <v>873000</v>
      </c>
      <c r="Q1464" s="141"/>
      <c r="R1464" s="177"/>
      <c r="S1464" s="142">
        <f>ROUND(K1464*O1464*W1464,2)</f>
        <v>873000</v>
      </c>
      <c r="T1464" s="143" t="str">
        <f>O1459</f>
        <v>(株)丸浩重機工業</v>
      </c>
      <c r="U1464" s="121"/>
      <c r="W1464" s="28">
        <v>1</v>
      </c>
    </row>
    <row r="1465" spans="2:23" ht="21.95" customHeight="1">
      <c r="B1465" s="128"/>
      <c r="C1465" s="10"/>
      <c r="D1465" s="10"/>
      <c r="E1465" s="129"/>
      <c r="F1465" s="10" t="s">
        <v>558</v>
      </c>
      <c r="G1465" s="10"/>
      <c r="H1465" s="10"/>
      <c r="I1465" s="10"/>
      <c r="J1465" s="10"/>
      <c r="K1465" s="129"/>
      <c r="L1465" s="130"/>
      <c r="M1465" s="144"/>
      <c r="N1465" s="145"/>
      <c r="O1465" s="144"/>
      <c r="P1465" s="145"/>
      <c r="Q1465" s="144"/>
      <c r="R1465" s="145"/>
      <c r="S1465" s="132"/>
      <c r="T1465" s="133"/>
      <c r="U1465" s="121"/>
    </row>
    <row r="1466" spans="2:23" ht="21.95" customHeight="1">
      <c r="B1466" s="134"/>
      <c r="C1466" s="135" t="s">
        <v>557</v>
      </c>
      <c r="D1466" s="136"/>
      <c r="E1466" s="137"/>
      <c r="F1466" s="135" t="s">
        <v>559</v>
      </c>
      <c r="G1466" s="136"/>
      <c r="H1466" s="136"/>
      <c r="I1466" s="136"/>
      <c r="J1466" s="136"/>
      <c r="K1466" s="138">
        <v>1</v>
      </c>
      <c r="L1466" s="138" t="s">
        <v>36</v>
      </c>
      <c r="M1466" s="139">
        <v>2977760</v>
      </c>
      <c r="N1466" s="140">
        <f>SUM(K1466*M1466)</f>
        <v>2977760</v>
      </c>
      <c r="O1466" s="139">
        <v>1050000</v>
      </c>
      <c r="P1466" s="140">
        <f>SUM(K1466*O1466)</f>
        <v>1050000</v>
      </c>
      <c r="Q1466" s="141"/>
      <c r="R1466" s="177"/>
      <c r="S1466" s="142">
        <f>ROUND(K1466*O1466*W1466,2)</f>
        <v>1050000</v>
      </c>
      <c r="T1466" s="143" t="str">
        <f>T1464</f>
        <v>(株)丸浩重機工業</v>
      </c>
      <c r="U1466" s="121"/>
      <c r="W1466" s="28">
        <v>1</v>
      </c>
    </row>
    <row r="1467" spans="2:23" ht="21.95" customHeight="1">
      <c r="B1467" s="128"/>
      <c r="C1467" s="10"/>
      <c r="D1467" s="10"/>
      <c r="E1467" s="129"/>
      <c r="F1467" s="10"/>
      <c r="G1467" s="10"/>
      <c r="H1467" s="10"/>
      <c r="I1467" s="10"/>
      <c r="J1467" s="10"/>
      <c r="K1467" s="129"/>
      <c r="L1467" s="130"/>
      <c r="M1467" s="144"/>
      <c r="N1467" s="145"/>
      <c r="O1467" s="144"/>
      <c r="P1467" s="145"/>
      <c r="Q1467" s="144"/>
      <c r="R1467" s="145"/>
      <c r="S1467" s="132"/>
      <c r="T1467" s="133"/>
      <c r="U1467" s="121"/>
    </row>
    <row r="1468" spans="2:23" ht="21.95" customHeight="1">
      <c r="B1468" s="134"/>
      <c r="C1468" s="135"/>
      <c r="D1468" s="136"/>
      <c r="E1468" s="137"/>
      <c r="F1468" s="135"/>
      <c r="G1468" s="136"/>
      <c r="H1468" s="136"/>
      <c r="I1468" s="136"/>
      <c r="J1468" s="136"/>
      <c r="K1468" s="138"/>
      <c r="L1468" s="138"/>
      <c r="M1468" s="139"/>
      <c r="N1468" s="140"/>
      <c r="O1468" s="139"/>
      <c r="P1468" s="140"/>
      <c r="Q1468" s="141"/>
      <c r="R1468" s="140"/>
      <c r="S1468" s="142"/>
      <c r="T1468" s="143"/>
      <c r="U1468" s="121"/>
    </row>
    <row r="1469" spans="2:23" ht="21.95" customHeight="1">
      <c r="B1469" s="128"/>
      <c r="C1469" s="10"/>
      <c r="D1469" s="10"/>
      <c r="E1469" s="129"/>
      <c r="F1469" s="10"/>
      <c r="G1469" s="10"/>
      <c r="H1469" s="10"/>
      <c r="I1469" s="10"/>
      <c r="J1469" s="10"/>
      <c r="K1469" s="129"/>
      <c r="L1469" s="130"/>
      <c r="M1469" s="144"/>
      <c r="N1469" s="145"/>
      <c r="O1469" s="144"/>
      <c r="P1469" s="145"/>
      <c r="Q1469" s="144"/>
      <c r="R1469" s="145"/>
      <c r="S1469" s="132"/>
      <c r="T1469" s="133"/>
      <c r="U1469" s="121"/>
    </row>
    <row r="1470" spans="2:23" ht="21.95" customHeight="1">
      <c r="B1470" s="134"/>
      <c r="C1470" s="135"/>
      <c r="D1470" s="136"/>
      <c r="E1470" s="137"/>
      <c r="F1470" s="135"/>
      <c r="G1470" s="136"/>
      <c r="H1470" s="136"/>
      <c r="I1470" s="136"/>
      <c r="J1470" s="136"/>
      <c r="K1470" s="138"/>
      <c r="L1470" s="138"/>
      <c r="M1470" s="139"/>
      <c r="N1470" s="140"/>
      <c r="O1470" s="139"/>
      <c r="P1470" s="140"/>
      <c r="Q1470" s="141"/>
      <c r="R1470" s="140"/>
      <c r="S1470" s="142"/>
      <c r="T1470" s="143"/>
      <c r="U1470" s="121"/>
    </row>
    <row r="1471" spans="2:23" ht="21.95" customHeight="1">
      <c r="B1471" s="128"/>
      <c r="C1471" s="10"/>
      <c r="D1471" s="10"/>
      <c r="E1471" s="129"/>
      <c r="F1471" s="10"/>
      <c r="G1471" s="10"/>
      <c r="H1471" s="10"/>
      <c r="I1471" s="10"/>
      <c r="J1471" s="10"/>
      <c r="K1471" s="129"/>
      <c r="L1471" s="130"/>
      <c r="M1471" s="144"/>
      <c r="N1471" s="145"/>
      <c r="O1471" s="144"/>
      <c r="P1471" s="145"/>
      <c r="Q1471" s="144"/>
      <c r="R1471" s="145"/>
      <c r="S1471" s="132"/>
      <c r="T1471" s="133"/>
      <c r="U1471" s="121"/>
    </row>
    <row r="1472" spans="2:23" ht="21.95" customHeight="1">
      <c r="B1472" s="134"/>
      <c r="C1472" s="135"/>
      <c r="D1472" s="136"/>
      <c r="E1472" s="137"/>
      <c r="F1472" s="135"/>
      <c r="G1472" s="136"/>
      <c r="H1472" s="136"/>
      <c r="I1472" s="136"/>
      <c r="J1472" s="136"/>
      <c r="K1472" s="138"/>
      <c r="L1472" s="138"/>
      <c r="M1472" s="139"/>
      <c r="N1472" s="140"/>
      <c r="O1472" s="139"/>
      <c r="P1472" s="140"/>
      <c r="Q1472" s="141"/>
      <c r="R1472" s="140"/>
      <c r="S1472" s="142"/>
      <c r="T1472" s="143"/>
      <c r="U1472" s="121"/>
    </row>
    <row r="1473" spans="2:21" ht="21.95" customHeight="1">
      <c r="B1473" s="128"/>
      <c r="C1473" s="10"/>
      <c r="D1473" s="10"/>
      <c r="E1473" s="129"/>
      <c r="F1473" s="10"/>
      <c r="G1473" s="10"/>
      <c r="H1473" s="10"/>
      <c r="I1473" s="10"/>
      <c r="J1473" s="10"/>
      <c r="K1473" s="129"/>
      <c r="L1473" s="130"/>
      <c r="M1473" s="144"/>
      <c r="N1473" s="145"/>
      <c r="O1473" s="144"/>
      <c r="P1473" s="145"/>
      <c r="Q1473" s="144"/>
      <c r="R1473" s="145"/>
      <c r="S1473" s="132"/>
      <c r="T1473" s="133"/>
      <c r="U1473" s="121"/>
    </row>
    <row r="1474" spans="2:21" ht="21.95" customHeight="1">
      <c r="B1474" s="134"/>
      <c r="C1474" s="135"/>
      <c r="D1474" s="136"/>
      <c r="E1474" s="137"/>
      <c r="F1474" s="135"/>
      <c r="G1474" s="136"/>
      <c r="H1474" s="136"/>
      <c r="I1474" s="136"/>
      <c r="J1474" s="136"/>
      <c r="K1474" s="138"/>
      <c r="L1474" s="138"/>
      <c r="M1474" s="139"/>
      <c r="N1474" s="140"/>
      <c r="O1474" s="139"/>
      <c r="P1474" s="140"/>
      <c r="Q1474" s="141"/>
      <c r="R1474" s="140"/>
      <c r="S1474" s="142"/>
      <c r="T1474" s="143"/>
      <c r="U1474" s="121"/>
    </row>
    <row r="1475" spans="2:21" ht="21.95" customHeight="1">
      <c r="B1475" s="128"/>
      <c r="C1475" s="10"/>
      <c r="D1475" s="10"/>
      <c r="E1475" s="129"/>
      <c r="F1475" s="10"/>
      <c r="G1475" s="10"/>
      <c r="H1475" s="10"/>
      <c r="I1475" s="10"/>
      <c r="J1475" s="10"/>
      <c r="K1475" s="129"/>
      <c r="L1475" s="130"/>
      <c r="M1475" s="144"/>
      <c r="N1475" s="145"/>
      <c r="O1475" s="144"/>
      <c r="P1475" s="145"/>
      <c r="Q1475" s="144"/>
      <c r="R1475" s="145"/>
      <c r="S1475" s="146"/>
      <c r="T1475" s="133"/>
      <c r="U1475" s="121"/>
    </row>
    <row r="1476" spans="2:21" ht="21.95" customHeight="1">
      <c r="B1476" s="134"/>
      <c r="C1476" s="135"/>
      <c r="D1476" s="136"/>
      <c r="E1476" s="137"/>
      <c r="F1476" s="135"/>
      <c r="G1476" s="136"/>
      <c r="H1476" s="136"/>
      <c r="I1476" s="136"/>
      <c r="J1476" s="136"/>
      <c r="K1476" s="138"/>
      <c r="L1476" s="138"/>
      <c r="M1476" s="139"/>
      <c r="N1476" s="140"/>
      <c r="O1476" s="139"/>
      <c r="P1476" s="140"/>
      <c r="Q1476" s="141"/>
      <c r="R1476" s="140"/>
      <c r="S1476" s="142"/>
      <c r="T1476" s="143"/>
      <c r="U1476" s="121"/>
    </row>
    <row r="1477" spans="2:21" ht="21.95" customHeight="1">
      <c r="B1477" s="128"/>
      <c r="C1477" s="10"/>
      <c r="D1477" s="10"/>
      <c r="E1477" s="129"/>
      <c r="F1477" s="10"/>
      <c r="G1477" s="10"/>
      <c r="H1477" s="10"/>
      <c r="I1477" s="10"/>
      <c r="J1477" s="10"/>
      <c r="K1477" s="129"/>
      <c r="L1477" s="130"/>
      <c r="M1477" s="144"/>
      <c r="N1477" s="145"/>
      <c r="O1477" s="144"/>
      <c r="P1477" s="145"/>
      <c r="Q1477" s="144"/>
      <c r="R1477" s="145"/>
      <c r="S1477" s="146"/>
      <c r="T1477" s="133"/>
      <c r="U1477" s="121"/>
    </row>
    <row r="1478" spans="2:21" ht="21.95" customHeight="1">
      <c r="B1478" s="134"/>
      <c r="C1478" s="135"/>
      <c r="D1478" s="136"/>
      <c r="E1478" s="137"/>
      <c r="F1478" s="135"/>
      <c r="G1478" s="136"/>
      <c r="H1478" s="136"/>
      <c r="I1478" s="136"/>
      <c r="J1478" s="136"/>
      <c r="K1478" s="138"/>
      <c r="L1478" s="138"/>
      <c r="M1478" s="139"/>
      <c r="N1478" s="140"/>
      <c r="O1478" s="139"/>
      <c r="P1478" s="140"/>
      <c r="Q1478" s="141"/>
      <c r="R1478" s="140"/>
      <c r="S1478" s="142"/>
      <c r="T1478" s="143"/>
      <c r="U1478" s="121"/>
    </row>
    <row r="1479" spans="2:21" ht="21.95" customHeight="1">
      <c r="B1479" s="128"/>
      <c r="C1479" s="10"/>
      <c r="D1479" s="10"/>
      <c r="E1479" s="129"/>
      <c r="F1479" s="10"/>
      <c r="G1479" s="10"/>
      <c r="H1479" s="10"/>
      <c r="I1479" s="10"/>
      <c r="J1479" s="10"/>
      <c r="K1479" s="129"/>
      <c r="L1479" s="130"/>
      <c r="M1479" s="144"/>
      <c r="N1479" s="145"/>
      <c r="O1479" s="144"/>
      <c r="P1479" s="145"/>
      <c r="Q1479" s="144"/>
      <c r="R1479" s="145"/>
      <c r="S1479" s="147"/>
      <c r="T1479" s="133"/>
      <c r="U1479" s="121"/>
    </row>
    <row r="1480" spans="2:21" ht="21.95" customHeight="1">
      <c r="B1480" s="134"/>
      <c r="C1480" s="135"/>
      <c r="D1480" s="136"/>
      <c r="E1480" s="137"/>
      <c r="F1480" s="135"/>
      <c r="G1480" s="136"/>
      <c r="H1480" s="136"/>
      <c r="I1480" s="136"/>
      <c r="J1480" s="136"/>
      <c r="K1480" s="138"/>
      <c r="L1480" s="138"/>
      <c r="M1480" s="139"/>
      <c r="N1480" s="140"/>
      <c r="O1480" s="139"/>
      <c r="P1480" s="140"/>
      <c r="Q1480" s="141"/>
      <c r="R1480" s="140"/>
      <c r="S1480" s="142"/>
      <c r="T1480" s="143"/>
      <c r="U1480" s="121"/>
    </row>
    <row r="1481" spans="2:21" ht="21.95" customHeight="1">
      <c r="B1481" s="128"/>
      <c r="C1481" s="10"/>
      <c r="D1481" s="10"/>
      <c r="E1481" s="129"/>
      <c r="F1481" s="10"/>
      <c r="G1481" s="10"/>
      <c r="H1481" s="10"/>
      <c r="I1481" s="10"/>
      <c r="J1481" s="10"/>
      <c r="K1481" s="129"/>
      <c r="L1481" s="130"/>
      <c r="M1481" s="144"/>
      <c r="N1481" s="145"/>
      <c r="O1481" s="144"/>
      <c r="P1481" s="145"/>
      <c r="Q1481" s="144"/>
      <c r="R1481" s="145"/>
      <c r="S1481" s="146"/>
      <c r="T1481" s="133"/>
      <c r="U1481" s="121"/>
    </row>
    <row r="1482" spans="2:21" ht="21.75" customHeight="1">
      <c r="B1482" s="134"/>
      <c r="C1482" s="135"/>
      <c r="D1482" s="136"/>
      <c r="E1482" s="137"/>
      <c r="F1482" s="135"/>
      <c r="G1482" s="136"/>
      <c r="H1482" s="136"/>
      <c r="I1482" s="136"/>
      <c r="J1482" s="136"/>
      <c r="K1482" s="138"/>
      <c r="L1482" s="138"/>
      <c r="M1482" s="139"/>
      <c r="N1482" s="140"/>
      <c r="O1482" s="139"/>
      <c r="P1482" s="140"/>
      <c r="Q1482" s="141"/>
      <c r="R1482" s="140"/>
      <c r="S1482" s="142"/>
      <c r="T1482" s="143"/>
      <c r="U1482" s="121"/>
    </row>
    <row r="1483" spans="2:21" ht="23.25" customHeight="1">
      <c r="B1483" s="128"/>
      <c r="C1483" s="10"/>
      <c r="D1483" s="10"/>
      <c r="E1483" s="129"/>
      <c r="F1483" s="10"/>
      <c r="G1483" s="10"/>
      <c r="H1483" s="10"/>
      <c r="I1483" s="10"/>
      <c r="J1483" s="10"/>
      <c r="K1483" s="129"/>
      <c r="L1483" s="130"/>
      <c r="M1483" s="144"/>
      <c r="N1483" s="145"/>
      <c r="O1483" s="144"/>
      <c r="P1483" s="145"/>
      <c r="Q1483" s="144"/>
      <c r="R1483" s="145"/>
      <c r="S1483" s="147"/>
      <c r="T1483" s="133"/>
      <c r="U1483" s="121"/>
    </row>
    <row r="1484" spans="2:21" ht="21.95" customHeight="1">
      <c r="B1484" s="134"/>
      <c r="C1484" s="135"/>
      <c r="D1484" s="136"/>
      <c r="E1484" s="137"/>
      <c r="F1484" s="135"/>
      <c r="G1484" s="136"/>
      <c r="H1484" s="136"/>
      <c r="I1484" s="136"/>
      <c r="J1484" s="136"/>
      <c r="K1484" s="138"/>
      <c r="L1484" s="138"/>
      <c r="M1484" s="139"/>
      <c r="N1484" s="140"/>
      <c r="O1484" s="139"/>
      <c r="P1484" s="140"/>
      <c r="Q1484" s="141"/>
      <c r="R1484" s="140"/>
      <c r="S1484" s="142"/>
      <c r="T1484" s="143"/>
      <c r="U1484" s="121"/>
    </row>
    <row r="1485" spans="2:21" ht="21.95" customHeight="1">
      <c r="B1485" s="128"/>
      <c r="C1485" s="10"/>
      <c r="D1485" s="10"/>
      <c r="E1485" s="129"/>
      <c r="F1485" s="10"/>
      <c r="G1485" s="10"/>
      <c r="H1485" s="10"/>
      <c r="I1485" s="10"/>
      <c r="J1485" s="10"/>
      <c r="K1485" s="129"/>
      <c r="L1485" s="130"/>
      <c r="M1485" s="145"/>
      <c r="N1485" s="145"/>
      <c r="O1485" s="145"/>
      <c r="P1485" s="145"/>
      <c r="Q1485" s="144"/>
      <c r="R1485" s="145"/>
      <c r="S1485" s="146"/>
      <c r="T1485" s="148"/>
      <c r="U1485" s="121"/>
    </row>
    <row r="1486" spans="2:21" ht="21.95" customHeight="1">
      <c r="B1486" s="134"/>
      <c r="C1486" s="135"/>
      <c r="D1486" s="136"/>
      <c r="E1486" s="137"/>
      <c r="F1486" s="135"/>
      <c r="G1486" s="136"/>
      <c r="H1486" s="136"/>
      <c r="I1486" s="136"/>
      <c r="J1486" s="136"/>
      <c r="K1486" s="138"/>
      <c r="L1486" s="138"/>
      <c r="M1486" s="137"/>
      <c r="N1486" s="140"/>
      <c r="O1486" s="137"/>
      <c r="P1486" s="140"/>
      <c r="Q1486" s="149"/>
      <c r="R1486" s="140"/>
      <c r="S1486" s="142"/>
      <c r="T1486" s="150"/>
      <c r="U1486" s="121"/>
    </row>
    <row r="1487" spans="2:21" ht="21.95" customHeight="1">
      <c r="B1487" s="128"/>
      <c r="C1487" s="10"/>
      <c r="D1487" s="10"/>
      <c r="E1487" s="129"/>
      <c r="F1487" s="10"/>
      <c r="G1487" s="10"/>
      <c r="H1487" s="10"/>
      <c r="I1487" s="10"/>
      <c r="J1487" s="10"/>
      <c r="K1487" s="129"/>
      <c r="L1487" s="130"/>
      <c r="M1487" s="145"/>
      <c r="N1487" s="145"/>
      <c r="O1487" s="145"/>
      <c r="P1487" s="145"/>
      <c r="Q1487" s="145"/>
      <c r="R1487" s="145"/>
      <c r="S1487" s="147"/>
      <c r="T1487" s="148"/>
      <c r="U1487" s="121"/>
    </row>
    <row r="1488" spans="2:21" ht="21.95" customHeight="1">
      <c r="B1488" s="134"/>
      <c r="C1488" s="135"/>
      <c r="D1488" s="136"/>
      <c r="E1488" s="137"/>
      <c r="F1488" s="135"/>
      <c r="G1488" s="136"/>
      <c r="H1488" s="136"/>
      <c r="I1488" s="136"/>
      <c r="J1488" s="136"/>
      <c r="K1488" s="138"/>
      <c r="L1488" s="138"/>
      <c r="M1488" s="137"/>
      <c r="N1488" s="140"/>
      <c r="O1488" s="137"/>
      <c r="P1488" s="140"/>
      <c r="Q1488" s="149"/>
      <c r="R1488" s="140"/>
      <c r="S1488" s="142"/>
      <c r="T1488" s="150"/>
      <c r="U1488" s="121"/>
    </row>
    <row r="1489" spans="2:21" ht="21.95" customHeight="1">
      <c r="B1489" s="128"/>
      <c r="C1489" s="10"/>
      <c r="D1489" s="10"/>
      <c r="E1489" s="129"/>
      <c r="F1489" s="10"/>
      <c r="G1489" s="10"/>
      <c r="H1489" s="10"/>
      <c r="I1489" s="10"/>
      <c r="J1489" s="10"/>
      <c r="K1489" s="129"/>
      <c r="L1489" s="130"/>
      <c r="M1489" s="145"/>
      <c r="N1489" s="145"/>
      <c r="O1489" s="145"/>
      <c r="P1489" s="145"/>
      <c r="Q1489" s="145"/>
      <c r="R1489" s="145"/>
      <c r="S1489" s="147"/>
      <c r="T1489" s="148"/>
      <c r="U1489" s="121"/>
    </row>
    <row r="1490" spans="2:21" ht="21.95" customHeight="1">
      <c r="B1490" s="134"/>
      <c r="C1490" s="135"/>
      <c r="D1490" s="136"/>
      <c r="E1490" s="137"/>
      <c r="F1490" s="135"/>
      <c r="G1490" s="136"/>
      <c r="H1490" s="136"/>
      <c r="I1490" s="136"/>
      <c r="J1490" s="136"/>
      <c r="K1490" s="138"/>
      <c r="L1490" s="138"/>
      <c r="M1490" s="149"/>
      <c r="N1490" s="149"/>
      <c r="O1490" s="149"/>
      <c r="P1490" s="149"/>
      <c r="Q1490" s="149"/>
      <c r="R1490" s="149"/>
      <c r="S1490" s="142"/>
      <c r="T1490" s="150"/>
      <c r="U1490" s="121"/>
    </row>
    <row r="1491" spans="2:21" ht="21.95" customHeight="1">
      <c r="B1491" s="128"/>
      <c r="C1491" s="10"/>
      <c r="D1491" s="10"/>
      <c r="E1491" s="129"/>
      <c r="F1491" s="10"/>
      <c r="G1491" s="10"/>
      <c r="H1491" s="10"/>
      <c r="I1491" s="10"/>
      <c r="J1491" s="10"/>
      <c r="K1491" s="129"/>
      <c r="L1491" s="130"/>
      <c r="M1491" s="145"/>
      <c r="N1491" s="145"/>
      <c r="O1491" s="145"/>
      <c r="P1491" s="145"/>
      <c r="Q1491" s="145"/>
      <c r="R1491" s="145"/>
      <c r="S1491" s="147"/>
      <c r="T1491" s="148"/>
      <c r="U1491" s="121"/>
    </row>
    <row r="1492" spans="2:21" ht="21.95" customHeight="1">
      <c r="B1492" s="134"/>
      <c r="C1492" s="135"/>
      <c r="D1492" s="136"/>
      <c r="E1492" s="137"/>
      <c r="F1492" s="135"/>
      <c r="G1492" s="136"/>
      <c r="H1492" s="136"/>
      <c r="I1492" s="136"/>
      <c r="J1492" s="136"/>
      <c r="K1492" s="138"/>
      <c r="L1492" s="138"/>
      <c r="M1492" s="149"/>
      <c r="N1492" s="149"/>
      <c r="O1492" s="149"/>
      <c r="P1492" s="149"/>
      <c r="Q1492" s="149"/>
      <c r="R1492" s="149"/>
      <c r="S1492" s="142"/>
      <c r="T1492" s="150"/>
      <c r="U1492" s="121"/>
    </row>
    <row r="1493" spans="2:21" ht="21.95" customHeight="1">
      <c r="B1493" s="128"/>
      <c r="C1493" s="10"/>
      <c r="D1493" s="10"/>
      <c r="E1493" s="129"/>
      <c r="F1493" s="10"/>
      <c r="G1493" s="10"/>
      <c r="H1493" s="10"/>
      <c r="I1493" s="10"/>
      <c r="J1493" s="10"/>
      <c r="K1493" s="129"/>
      <c r="L1493" s="130"/>
      <c r="M1493" s="145"/>
      <c r="N1493" s="145"/>
      <c r="O1493" s="145"/>
      <c r="P1493" s="145"/>
      <c r="Q1493" s="145"/>
      <c r="R1493" s="145"/>
      <c r="S1493" s="147"/>
      <c r="T1493" s="148"/>
      <c r="U1493" s="121"/>
    </row>
    <row r="1494" spans="2:21" ht="21.95" customHeight="1" thickBot="1">
      <c r="B1494" s="151"/>
      <c r="C1494" s="152"/>
      <c r="D1494" s="152"/>
      <c r="E1494" s="153"/>
      <c r="F1494" s="152"/>
      <c r="G1494" s="152"/>
      <c r="H1494" s="152"/>
      <c r="I1494" s="152"/>
      <c r="J1494" s="152"/>
      <c r="K1494" s="154"/>
      <c r="L1494" s="154"/>
      <c r="M1494" s="155"/>
      <c r="N1494" s="155"/>
      <c r="O1494" s="155"/>
      <c r="P1494" s="155"/>
      <c r="Q1494" s="155"/>
      <c r="R1494" s="155"/>
      <c r="S1494" s="156"/>
      <c r="T1494" s="157"/>
      <c r="U1494" s="121"/>
    </row>
    <row r="1495" spans="2:21" ht="19.899999999999999" customHeight="1">
      <c r="B1495" s="128"/>
      <c r="C1495" s="10"/>
      <c r="D1495" s="10"/>
      <c r="E1495" s="129"/>
      <c r="F1495" s="10"/>
      <c r="G1495" s="10"/>
      <c r="H1495" s="10"/>
      <c r="I1495" s="10"/>
      <c r="J1495" s="10"/>
      <c r="K1495" s="129"/>
      <c r="L1495" s="130"/>
      <c r="M1495" s="145"/>
      <c r="N1495" s="145"/>
      <c r="O1495" s="145"/>
      <c r="P1495" s="145"/>
      <c r="Q1495" s="145"/>
      <c r="R1495" s="145"/>
      <c r="S1495" s="146"/>
      <c r="T1495" s="148"/>
      <c r="U1495" s="121"/>
    </row>
    <row r="1496" spans="2:21" ht="19.899999999999999" customHeight="1">
      <c r="B1496" s="478" t="s">
        <v>3</v>
      </c>
      <c r="C1496" s="479"/>
      <c r="D1496" s="480"/>
      <c r="E1496" s="129"/>
      <c r="F1496" s="10"/>
      <c r="G1496" s="10"/>
      <c r="H1496" s="10"/>
      <c r="I1496" s="10"/>
      <c r="J1496" s="10"/>
      <c r="K1496" s="129"/>
      <c r="L1496" s="130"/>
      <c r="M1496" s="145"/>
      <c r="N1496" s="145">
        <f>SUM(N1461:N1494)</f>
        <v>30396120</v>
      </c>
      <c r="O1496" s="145"/>
      <c r="P1496" s="145">
        <f>SUM(P1461:P1494)</f>
        <v>28876000</v>
      </c>
      <c r="Q1496" s="145">
        <f>SUM(Q1461:Q1494)</f>
        <v>0</v>
      </c>
      <c r="R1496" s="145">
        <f>SUM(R1461:R1494)</f>
        <v>0</v>
      </c>
      <c r="S1496" s="145">
        <f>SUM(S1461:S1494)</f>
        <v>27862620</v>
      </c>
      <c r="T1496" s="158"/>
      <c r="U1496" s="121"/>
    </row>
    <row r="1497" spans="2:21" ht="19.899999999999999" customHeight="1" thickBot="1">
      <c r="B1497" s="151"/>
      <c r="C1497" s="152"/>
      <c r="D1497" s="152"/>
      <c r="E1497" s="153"/>
      <c r="F1497" s="152"/>
      <c r="G1497" s="152"/>
      <c r="H1497" s="152"/>
      <c r="I1497" s="152"/>
      <c r="J1497" s="152"/>
      <c r="K1497" s="153"/>
      <c r="L1497" s="154"/>
      <c r="M1497" s="155"/>
      <c r="N1497" s="155"/>
      <c r="O1497" s="155"/>
      <c r="P1497" s="155"/>
      <c r="Q1497" s="155"/>
      <c r="R1497" s="155"/>
      <c r="S1497" s="159"/>
      <c r="T1497" s="157"/>
      <c r="U1497" s="121"/>
    </row>
  </sheetData>
  <mergeCells count="308">
    <mergeCell ref="B1452:D1452"/>
    <mergeCell ref="B789:D789"/>
    <mergeCell ref="B1408:D1408"/>
    <mergeCell ref="M1414:N1414"/>
    <mergeCell ref="O1414:P1414"/>
    <mergeCell ref="B1364:D1364"/>
    <mergeCell ref="M1370:N1370"/>
    <mergeCell ref="O1370:P1370"/>
    <mergeCell ref="B1320:D1320"/>
    <mergeCell ref="M1326:N1326"/>
    <mergeCell ref="O1326:P1326"/>
    <mergeCell ref="B1232:D1232"/>
    <mergeCell ref="M1238:N1238"/>
    <mergeCell ref="O1238:P1238"/>
    <mergeCell ref="B1144:D1144"/>
    <mergeCell ref="M1150:N1150"/>
    <mergeCell ref="O1150:P1150"/>
    <mergeCell ref="B1056:D1056"/>
    <mergeCell ref="M1062:N1062"/>
    <mergeCell ref="O1062:P1062"/>
    <mergeCell ref="B968:D968"/>
    <mergeCell ref="M974:N974"/>
    <mergeCell ref="O974:P974"/>
    <mergeCell ref="B880:D880"/>
    <mergeCell ref="Q1414:R1414"/>
    <mergeCell ref="B1415:D1415"/>
    <mergeCell ref="E1415:J1415"/>
    <mergeCell ref="M1415:N1415"/>
    <mergeCell ref="O1415:P1415"/>
    <mergeCell ref="Q1415:R1415"/>
    <mergeCell ref="Q1370:R1370"/>
    <mergeCell ref="B1371:D1371"/>
    <mergeCell ref="E1371:J1371"/>
    <mergeCell ref="M1371:N1371"/>
    <mergeCell ref="O1371:P1371"/>
    <mergeCell ref="Q1371:R1371"/>
    <mergeCell ref="Q1326:R1326"/>
    <mergeCell ref="B1327:D1327"/>
    <mergeCell ref="E1327:J1327"/>
    <mergeCell ref="M1327:N1327"/>
    <mergeCell ref="O1327:P1327"/>
    <mergeCell ref="Q1327:R1327"/>
    <mergeCell ref="B1276:D1276"/>
    <mergeCell ref="M1282:N1282"/>
    <mergeCell ref="O1282:P1282"/>
    <mergeCell ref="Q1282:R1282"/>
    <mergeCell ref="B1283:D1283"/>
    <mergeCell ref="E1283:J1283"/>
    <mergeCell ref="M1283:N1283"/>
    <mergeCell ref="O1283:P1283"/>
    <mergeCell ref="Q1283:R1283"/>
    <mergeCell ref="Q1238:R1238"/>
    <mergeCell ref="B1239:D1239"/>
    <mergeCell ref="E1239:J1239"/>
    <mergeCell ref="M1239:N1239"/>
    <mergeCell ref="O1239:P1239"/>
    <mergeCell ref="Q1239:R1239"/>
    <mergeCell ref="B1188:D1188"/>
    <mergeCell ref="M1194:N1194"/>
    <mergeCell ref="O1194:P1194"/>
    <mergeCell ref="Q1194:R1194"/>
    <mergeCell ref="B1195:D1195"/>
    <mergeCell ref="E1195:J1195"/>
    <mergeCell ref="M1195:N1195"/>
    <mergeCell ref="O1195:P1195"/>
    <mergeCell ref="Q1195:R1195"/>
    <mergeCell ref="Q1150:R1150"/>
    <mergeCell ref="B1151:D1151"/>
    <mergeCell ref="E1151:J1151"/>
    <mergeCell ref="M1151:N1151"/>
    <mergeCell ref="O1151:P1151"/>
    <mergeCell ref="Q1151:R1151"/>
    <mergeCell ref="B1100:D1100"/>
    <mergeCell ref="M1106:N1106"/>
    <mergeCell ref="O1106:P1106"/>
    <mergeCell ref="Q1106:R1106"/>
    <mergeCell ref="B1107:D1107"/>
    <mergeCell ref="E1107:J1107"/>
    <mergeCell ref="M1107:N1107"/>
    <mergeCell ref="O1107:P1107"/>
    <mergeCell ref="Q1107:R1107"/>
    <mergeCell ref="Q1062:R1062"/>
    <mergeCell ref="B1063:D1063"/>
    <mergeCell ref="E1063:J1063"/>
    <mergeCell ref="M1063:N1063"/>
    <mergeCell ref="O1063:P1063"/>
    <mergeCell ref="Q1063:R1063"/>
    <mergeCell ref="B1012:D1012"/>
    <mergeCell ref="M1018:N1018"/>
    <mergeCell ref="O1018:P1018"/>
    <mergeCell ref="Q1018:R1018"/>
    <mergeCell ref="B1019:D1019"/>
    <mergeCell ref="E1019:J1019"/>
    <mergeCell ref="M1019:N1019"/>
    <mergeCell ref="O1019:P1019"/>
    <mergeCell ref="Q1019:R1019"/>
    <mergeCell ref="Q974:R974"/>
    <mergeCell ref="B975:D975"/>
    <mergeCell ref="E975:J975"/>
    <mergeCell ref="M975:N975"/>
    <mergeCell ref="O975:P975"/>
    <mergeCell ref="Q975:R975"/>
    <mergeCell ref="B924:D924"/>
    <mergeCell ref="M930:N930"/>
    <mergeCell ref="O930:P930"/>
    <mergeCell ref="Q930:R930"/>
    <mergeCell ref="B931:D931"/>
    <mergeCell ref="E931:J931"/>
    <mergeCell ref="M931:N931"/>
    <mergeCell ref="O931:P931"/>
    <mergeCell ref="Q931:R931"/>
    <mergeCell ref="M886:N886"/>
    <mergeCell ref="O886:P886"/>
    <mergeCell ref="Q886:R886"/>
    <mergeCell ref="B887:D887"/>
    <mergeCell ref="E887:J887"/>
    <mergeCell ref="M887:N887"/>
    <mergeCell ref="O887:P887"/>
    <mergeCell ref="Q887:R887"/>
    <mergeCell ref="B836:D836"/>
    <mergeCell ref="M842:N842"/>
    <mergeCell ref="O842:P842"/>
    <mergeCell ref="Q842:R842"/>
    <mergeCell ref="B843:D843"/>
    <mergeCell ref="E843:J843"/>
    <mergeCell ref="M843:N843"/>
    <mergeCell ref="O843:P843"/>
    <mergeCell ref="Q843:R843"/>
    <mergeCell ref="B792:D792"/>
    <mergeCell ref="M798:N798"/>
    <mergeCell ref="O798:P798"/>
    <mergeCell ref="Q798:R798"/>
    <mergeCell ref="B799:D799"/>
    <mergeCell ref="E799:J799"/>
    <mergeCell ref="M799:N799"/>
    <mergeCell ref="O799:P799"/>
    <mergeCell ref="Q799:R799"/>
    <mergeCell ref="B747:D747"/>
    <mergeCell ref="M753:N753"/>
    <mergeCell ref="O753:P753"/>
    <mergeCell ref="Q753:R753"/>
    <mergeCell ref="B754:D754"/>
    <mergeCell ref="E754:J754"/>
    <mergeCell ref="M754:N754"/>
    <mergeCell ref="O754:P754"/>
    <mergeCell ref="Q754:R754"/>
    <mergeCell ref="B703:D703"/>
    <mergeCell ref="M709:N709"/>
    <mergeCell ref="O709:P709"/>
    <mergeCell ref="Q709:R709"/>
    <mergeCell ref="B710:D710"/>
    <mergeCell ref="E710:J710"/>
    <mergeCell ref="M710:N710"/>
    <mergeCell ref="O710:P710"/>
    <mergeCell ref="Q710:R710"/>
    <mergeCell ref="B659:D659"/>
    <mergeCell ref="M665:N665"/>
    <mergeCell ref="O665:P665"/>
    <mergeCell ref="Q665:R665"/>
    <mergeCell ref="B666:D666"/>
    <mergeCell ref="E666:J666"/>
    <mergeCell ref="M666:N666"/>
    <mergeCell ref="O666:P666"/>
    <mergeCell ref="Q666:R666"/>
    <mergeCell ref="B615:D615"/>
    <mergeCell ref="M621:N621"/>
    <mergeCell ref="O621:P621"/>
    <mergeCell ref="Q621:R621"/>
    <mergeCell ref="B622:D622"/>
    <mergeCell ref="E622:J622"/>
    <mergeCell ref="M622:N622"/>
    <mergeCell ref="O622:P622"/>
    <mergeCell ref="Q622:R622"/>
    <mergeCell ref="E357:J357"/>
    <mergeCell ref="M357:N357"/>
    <mergeCell ref="O357:P357"/>
    <mergeCell ref="Q357:R357"/>
    <mergeCell ref="M489:N489"/>
    <mergeCell ref="O489:P489"/>
    <mergeCell ref="Q489:R489"/>
    <mergeCell ref="B438:D438"/>
    <mergeCell ref="M444:N444"/>
    <mergeCell ref="O444:P444"/>
    <mergeCell ref="Q444:R444"/>
    <mergeCell ref="B445:D445"/>
    <mergeCell ref="E445:J445"/>
    <mergeCell ref="M445:N445"/>
    <mergeCell ref="O445:P445"/>
    <mergeCell ref="Q445:R445"/>
    <mergeCell ref="B482:D482"/>
    <mergeCell ref="M488:N488"/>
    <mergeCell ref="O488:P488"/>
    <mergeCell ref="Q488:R488"/>
    <mergeCell ref="B489:D489"/>
    <mergeCell ref="E489:J489"/>
    <mergeCell ref="B269:D269"/>
    <mergeCell ref="E269:J269"/>
    <mergeCell ref="M269:N269"/>
    <mergeCell ref="O269:P269"/>
    <mergeCell ref="Q269:R269"/>
    <mergeCell ref="M400:N400"/>
    <mergeCell ref="O400:P400"/>
    <mergeCell ref="Q400:R400"/>
    <mergeCell ref="B401:D401"/>
    <mergeCell ref="E401:J401"/>
    <mergeCell ref="M401:N401"/>
    <mergeCell ref="O401:P401"/>
    <mergeCell ref="Q401:R401"/>
    <mergeCell ref="B306:D306"/>
    <mergeCell ref="B313:D313"/>
    <mergeCell ref="E313:J313"/>
    <mergeCell ref="M313:N313"/>
    <mergeCell ref="O313:P313"/>
    <mergeCell ref="Q313:R313"/>
    <mergeCell ref="B350:D350"/>
    <mergeCell ref="M356:N356"/>
    <mergeCell ref="O356:P356"/>
    <mergeCell ref="Q356:R356"/>
    <mergeCell ref="B357:D357"/>
    <mergeCell ref="B225:D225"/>
    <mergeCell ref="E225:J225"/>
    <mergeCell ref="M225:N225"/>
    <mergeCell ref="O225:P225"/>
    <mergeCell ref="Q225:R225"/>
    <mergeCell ref="B262:D262"/>
    <mergeCell ref="M268:N268"/>
    <mergeCell ref="O268:P268"/>
    <mergeCell ref="Q268:R268"/>
    <mergeCell ref="B181:D181"/>
    <mergeCell ref="E181:J181"/>
    <mergeCell ref="M181:N181"/>
    <mergeCell ref="O181:P181"/>
    <mergeCell ref="Q181:R181"/>
    <mergeCell ref="B218:D218"/>
    <mergeCell ref="M224:N224"/>
    <mergeCell ref="O224:P224"/>
    <mergeCell ref="Q224:R224"/>
    <mergeCell ref="B137:D137"/>
    <mergeCell ref="E137:J137"/>
    <mergeCell ref="M137:N137"/>
    <mergeCell ref="O137:P137"/>
    <mergeCell ref="Q137:R137"/>
    <mergeCell ref="M92:N92"/>
    <mergeCell ref="B174:D174"/>
    <mergeCell ref="M180:N180"/>
    <mergeCell ref="O180:P180"/>
    <mergeCell ref="Q180:R180"/>
    <mergeCell ref="B130:D130"/>
    <mergeCell ref="O92:P92"/>
    <mergeCell ref="Q92:R92"/>
    <mergeCell ref="B93:D93"/>
    <mergeCell ref="E93:J93"/>
    <mergeCell ref="M93:N93"/>
    <mergeCell ref="O93:P93"/>
    <mergeCell ref="Q93:R93"/>
    <mergeCell ref="M4:N4"/>
    <mergeCell ref="O4:P4"/>
    <mergeCell ref="Q4:R4"/>
    <mergeCell ref="Q5:R5"/>
    <mergeCell ref="B5:D5"/>
    <mergeCell ref="E5:J5"/>
    <mergeCell ref="M5:N5"/>
    <mergeCell ref="O5:P5"/>
    <mergeCell ref="M312:N312"/>
    <mergeCell ref="O312:P312"/>
    <mergeCell ref="Q312:R312"/>
    <mergeCell ref="M48:N48"/>
    <mergeCell ref="O48:P48"/>
    <mergeCell ref="Q48:R48"/>
    <mergeCell ref="B49:D49"/>
    <mergeCell ref="E49:J49"/>
    <mergeCell ref="M49:N49"/>
    <mergeCell ref="O49:P49"/>
    <mergeCell ref="Q49:R49"/>
    <mergeCell ref="B42:D42"/>
    <mergeCell ref="B86:D86"/>
    <mergeCell ref="M136:N136"/>
    <mergeCell ref="O136:P136"/>
    <mergeCell ref="Q136:R136"/>
    <mergeCell ref="B578:D578"/>
    <mergeCell ref="E578:J578"/>
    <mergeCell ref="M578:N578"/>
    <mergeCell ref="O578:P578"/>
    <mergeCell ref="Q578:R578"/>
    <mergeCell ref="B394:D394"/>
    <mergeCell ref="M577:N577"/>
    <mergeCell ref="O577:P577"/>
    <mergeCell ref="Q577:R577"/>
    <mergeCell ref="B571:D571"/>
    <mergeCell ref="B568:D568"/>
    <mergeCell ref="B526:D526"/>
    <mergeCell ref="M532:N532"/>
    <mergeCell ref="O532:P532"/>
    <mergeCell ref="Q532:R532"/>
    <mergeCell ref="B533:D533"/>
    <mergeCell ref="E533:J533"/>
    <mergeCell ref="M533:N533"/>
    <mergeCell ref="O533:P533"/>
    <mergeCell ref="Q533:R533"/>
    <mergeCell ref="B1496:D1496"/>
    <mergeCell ref="M1458:N1458"/>
    <mergeCell ref="O1458:P1458"/>
    <mergeCell ref="Q1458:R1458"/>
    <mergeCell ref="B1459:D1459"/>
    <mergeCell ref="E1459:J1459"/>
    <mergeCell ref="M1459:N1459"/>
    <mergeCell ref="O1459:P1459"/>
    <mergeCell ref="Q1459:R1459"/>
  </mergeCells>
  <phoneticPr fontId="15"/>
  <printOptions horizontalCentered="1" verticalCentered="1"/>
  <pageMargins left="0" right="0" top="0.78740157480314965" bottom="0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indexed="42"/>
    <pageSetUpPr fitToPage="1"/>
  </sheetPr>
  <dimension ref="A1:AH166"/>
  <sheetViews>
    <sheetView tabSelected="1" view="pageBreakPreview" topLeftCell="C1" zoomScaleNormal="100" zoomScaleSheetLayoutView="100" workbookViewId="0">
      <selection activeCell="AC21" sqref="AC21"/>
    </sheetView>
  </sheetViews>
  <sheetFormatPr defaultColWidth="6.69921875" defaultRowHeight="17.25"/>
  <cols>
    <col min="1" max="1" width="3.5" style="28" customWidth="1"/>
    <col min="2" max="2" width="5" style="28" customWidth="1"/>
    <col min="3" max="4" width="3.5" style="28" customWidth="1"/>
    <col min="5" max="5" width="1.69921875" style="28" customWidth="1"/>
    <col min="6" max="6" width="3.69921875" style="28" customWidth="1"/>
    <col min="7" max="7" width="0.8984375" style="28" customWidth="1"/>
    <col min="8" max="9" width="12.19921875" style="28" customWidth="1"/>
    <col min="10" max="11" width="0.8984375" style="28" customWidth="1"/>
    <col min="12" max="12" width="14.19921875" style="28" customWidth="1"/>
    <col min="13" max="13" width="0.8984375" style="28" customWidth="1"/>
    <col min="14" max="14" width="4.69921875" style="28" customWidth="1"/>
    <col min="15" max="15" width="0.8984375" style="28" customWidth="1"/>
    <col min="16" max="16" width="14.19921875" style="28" customWidth="1"/>
    <col min="17" max="18" width="0.8984375" style="28" customWidth="1"/>
    <col min="19" max="19" width="14.19921875" style="28" customWidth="1"/>
    <col min="20" max="21" width="0.8984375" style="28" customWidth="1"/>
    <col min="22" max="22" width="12.69921875" style="28" customWidth="1"/>
    <col min="23" max="24" width="0.8984375" style="28" customWidth="1"/>
    <col min="25" max="25" width="3.5" style="28" customWidth="1"/>
    <col min="26" max="26" width="0.8984375" style="28" customWidth="1"/>
    <col min="27" max="27" width="1.69921875" style="28" customWidth="1"/>
    <col min="28" max="28" width="6.69921875" style="28"/>
    <col min="29" max="29" width="13.09765625" style="28" bestFit="1" customWidth="1"/>
    <col min="30" max="30" width="6.69921875" style="28"/>
    <col min="31" max="31" width="11.19921875" style="28" bestFit="1" customWidth="1"/>
    <col min="32" max="33" width="6.69921875" style="28"/>
    <col min="34" max="34" width="13.09765625" style="28" bestFit="1" customWidth="1"/>
    <col min="35" max="16384" width="6.69921875" style="28"/>
  </cols>
  <sheetData>
    <row r="1" spans="1:27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5" spans="1:27" ht="21">
      <c r="D5" s="33"/>
      <c r="I5" s="34"/>
    </row>
    <row r="6" spans="1:27" ht="15" customHeight="1">
      <c r="D6" s="33"/>
      <c r="E6" s="35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233"/>
      <c r="W6" s="36"/>
      <c r="X6" s="36"/>
      <c r="Y6" s="36"/>
      <c r="Z6" s="36"/>
      <c r="AA6" s="37"/>
    </row>
    <row r="7" spans="1:27" ht="12" customHeight="1">
      <c r="D7" s="33"/>
      <c r="E7" s="38"/>
      <c r="F7" s="504" t="s">
        <v>1212</v>
      </c>
      <c r="G7" s="504"/>
      <c r="H7" s="504"/>
      <c r="I7" s="504"/>
      <c r="J7" s="504"/>
      <c r="K7" s="504"/>
      <c r="L7" s="504"/>
      <c r="M7" s="504"/>
      <c r="N7" s="504"/>
      <c r="O7" s="504"/>
      <c r="P7" s="504"/>
      <c r="Q7" s="504"/>
      <c r="R7" s="504"/>
      <c r="S7" s="504"/>
      <c r="T7" s="504"/>
      <c r="U7" s="504"/>
      <c r="V7" s="504"/>
      <c r="W7" s="504"/>
      <c r="X7" s="504"/>
      <c r="Y7" s="504"/>
      <c r="AA7" s="39"/>
    </row>
    <row r="8" spans="1:27" ht="12" customHeight="1">
      <c r="D8" s="33"/>
      <c r="E8" s="38"/>
      <c r="F8" s="504"/>
      <c r="G8" s="504"/>
      <c r="H8" s="504"/>
      <c r="I8" s="504"/>
      <c r="J8" s="504"/>
      <c r="K8" s="504"/>
      <c r="L8" s="504"/>
      <c r="M8" s="504"/>
      <c r="N8" s="504"/>
      <c r="O8" s="504"/>
      <c r="P8" s="504"/>
      <c r="Q8" s="504"/>
      <c r="R8" s="504"/>
      <c r="S8" s="504"/>
      <c r="T8" s="504"/>
      <c r="U8" s="504"/>
      <c r="V8" s="504"/>
      <c r="W8" s="504"/>
      <c r="X8" s="504"/>
      <c r="Y8" s="504"/>
      <c r="AA8" s="39"/>
    </row>
    <row r="9" spans="1:27" ht="6.95" customHeight="1">
      <c r="D9" s="33"/>
      <c r="E9" s="38"/>
      <c r="AA9" s="39"/>
    </row>
    <row r="10" spans="1:27" ht="7.5" customHeight="1">
      <c r="D10" s="33"/>
      <c r="E10" s="38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AA10" s="39"/>
    </row>
    <row r="11" spans="1:27" ht="15" customHeight="1">
      <c r="D11" s="33"/>
      <c r="E11" s="38"/>
      <c r="F11" s="165"/>
      <c r="G11" s="165"/>
      <c r="H11" s="165"/>
      <c r="I11" s="269" t="s">
        <v>583</v>
      </c>
      <c r="J11" s="270"/>
      <c r="K11" s="165"/>
      <c r="L11" s="271" t="s">
        <v>1218</v>
      </c>
      <c r="M11" s="272"/>
      <c r="N11" s="272"/>
      <c r="O11" s="272"/>
      <c r="P11" s="272"/>
      <c r="Q11" s="272"/>
      <c r="R11" s="272"/>
      <c r="S11" s="272"/>
      <c r="T11" s="272"/>
      <c r="U11" s="273"/>
      <c r="V11" s="273"/>
      <c r="W11" s="273"/>
      <c r="X11" s="273"/>
      <c r="Y11" s="273"/>
      <c r="Z11" s="165"/>
      <c r="AA11" s="39"/>
    </row>
    <row r="12" spans="1:27" ht="6.95" customHeight="1">
      <c r="D12" s="33"/>
      <c r="E12" s="38"/>
      <c r="F12" s="165"/>
      <c r="G12" s="165"/>
      <c r="H12" s="165"/>
      <c r="I12" s="274"/>
      <c r="J12" s="275"/>
      <c r="K12" s="276"/>
      <c r="L12" s="277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39"/>
    </row>
    <row r="13" spans="1:27" ht="15" customHeight="1">
      <c r="D13" s="33"/>
      <c r="E13" s="38"/>
      <c r="F13" s="165"/>
      <c r="G13" s="165"/>
      <c r="H13" s="165"/>
      <c r="I13" s="269" t="s">
        <v>584</v>
      </c>
      <c r="J13" s="270"/>
      <c r="K13" s="165"/>
      <c r="L13" s="271" t="s">
        <v>586</v>
      </c>
      <c r="M13" s="272"/>
      <c r="N13" s="272"/>
      <c r="O13" s="272"/>
      <c r="P13" s="272"/>
      <c r="Q13" s="272"/>
      <c r="R13" s="272"/>
      <c r="S13" s="272"/>
      <c r="T13" s="272"/>
      <c r="U13" s="273"/>
      <c r="V13" s="273"/>
      <c r="W13" s="273"/>
      <c r="X13" s="273"/>
      <c r="Y13" s="273"/>
      <c r="Z13" s="165"/>
      <c r="AA13" s="39"/>
    </row>
    <row r="14" spans="1:27" ht="6.95" customHeight="1">
      <c r="D14" s="33"/>
      <c r="E14" s="38"/>
      <c r="F14" s="165"/>
      <c r="G14" s="165"/>
      <c r="H14" s="165"/>
      <c r="I14" s="274"/>
      <c r="J14" s="275"/>
      <c r="K14" s="276"/>
      <c r="L14" s="277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39"/>
    </row>
    <row r="15" spans="1:27" ht="15" customHeight="1">
      <c r="D15" s="33"/>
      <c r="E15" s="38"/>
      <c r="F15" s="165"/>
      <c r="G15" s="165"/>
      <c r="H15" s="165"/>
      <c r="I15" s="269" t="s">
        <v>585</v>
      </c>
      <c r="J15" s="270"/>
      <c r="K15" s="165"/>
      <c r="L15" s="278" t="s">
        <v>1204</v>
      </c>
      <c r="M15" s="279"/>
      <c r="N15" s="279"/>
      <c r="O15" s="279"/>
      <c r="P15" s="279"/>
      <c r="Q15" s="279"/>
      <c r="R15" s="279"/>
      <c r="S15" s="279"/>
      <c r="T15" s="279"/>
      <c r="U15" s="280"/>
      <c r="V15" s="280"/>
      <c r="W15" s="280"/>
      <c r="X15" s="280"/>
      <c r="Y15" s="280"/>
      <c r="Z15" s="165"/>
      <c r="AA15" s="39"/>
    </row>
    <row r="16" spans="1:27" ht="6.95" customHeight="1">
      <c r="D16" s="33"/>
      <c r="E16" s="38"/>
      <c r="F16" s="165"/>
      <c r="G16" s="165"/>
      <c r="H16" s="165"/>
      <c r="I16" s="274"/>
      <c r="J16" s="275"/>
      <c r="K16" s="276"/>
      <c r="L16" s="277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39"/>
    </row>
    <row r="17" spans="4:34" ht="15" customHeight="1">
      <c r="D17" s="33"/>
      <c r="E17" s="38"/>
      <c r="F17" s="511" t="s">
        <v>582</v>
      </c>
      <c r="G17" s="511"/>
      <c r="H17" s="511"/>
      <c r="I17" s="511"/>
      <c r="J17" s="511"/>
      <c r="K17" s="511"/>
      <c r="L17" s="511"/>
      <c r="M17" s="511"/>
      <c r="N17" s="511"/>
      <c r="O17" s="511"/>
      <c r="P17" s="511"/>
      <c r="Q17" s="511"/>
      <c r="R17" s="511"/>
      <c r="S17" s="511"/>
      <c r="T17" s="511"/>
      <c r="U17" s="511"/>
      <c r="V17" s="511"/>
      <c r="W17" s="511"/>
      <c r="X17" s="511"/>
      <c r="Y17" s="511"/>
      <c r="Z17" s="511"/>
      <c r="AA17" s="39"/>
    </row>
    <row r="18" spans="4:34" ht="2.1" customHeight="1">
      <c r="D18" s="33"/>
      <c r="E18" s="38"/>
      <c r="AA18" s="39"/>
    </row>
    <row r="19" spans="4:34" ht="17.100000000000001" customHeight="1">
      <c r="D19" s="33"/>
      <c r="E19" s="38"/>
      <c r="F19" s="512" t="s">
        <v>578</v>
      </c>
      <c r="G19" s="516" t="s">
        <v>580</v>
      </c>
      <c r="H19" s="499"/>
      <c r="I19" s="499"/>
      <c r="J19" s="499"/>
      <c r="K19" s="518" t="s">
        <v>1208</v>
      </c>
      <c r="L19" s="519"/>
      <c r="M19" s="520"/>
      <c r="N19" s="499"/>
      <c r="O19" s="489" t="s">
        <v>1209</v>
      </c>
      <c r="P19" s="490"/>
      <c r="Q19" s="491"/>
      <c r="R19" s="495" t="s">
        <v>1210</v>
      </c>
      <c r="S19" s="490"/>
      <c r="T19" s="496"/>
      <c r="U19" s="499" t="s">
        <v>581</v>
      </c>
      <c r="V19" s="499"/>
      <c r="W19" s="499"/>
      <c r="X19" s="499"/>
      <c r="Y19" s="499"/>
      <c r="Z19" s="500"/>
      <c r="AA19" s="39"/>
    </row>
    <row r="20" spans="4:34" ht="17.100000000000001" customHeight="1">
      <c r="D20" s="33"/>
      <c r="E20" s="38"/>
      <c r="F20" s="513"/>
      <c r="G20" s="517"/>
      <c r="H20" s="501"/>
      <c r="I20" s="501"/>
      <c r="J20" s="501"/>
      <c r="K20" s="521"/>
      <c r="L20" s="501"/>
      <c r="M20" s="522"/>
      <c r="N20" s="501"/>
      <c r="O20" s="492"/>
      <c r="P20" s="493"/>
      <c r="Q20" s="494"/>
      <c r="R20" s="497"/>
      <c r="S20" s="493"/>
      <c r="T20" s="498"/>
      <c r="U20" s="501"/>
      <c r="V20" s="501"/>
      <c r="W20" s="501"/>
      <c r="X20" s="501"/>
      <c r="Y20" s="501"/>
      <c r="Z20" s="502"/>
      <c r="AA20" s="39"/>
    </row>
    <row r="21" spans="4:34" ht="17.100000000000001" customHeight="1">
      <c r="D21" s="33"/>
      <c r="E21" s="38"/>
      <c r="F21" s="309" t="s">
        <v>38</v>
      </c>
      <c r="G21" s="253"/>
      <c r="H21" s="514" t="s">
        <v>587</v>
      </c>
      <c r="I21" s="514"/>
      <c r="J21" s="318"/>
      <c r="K21" s="366"/>
      <c r="L21" s="294" t="s">
        <v>1211</v>
      </c>
      <c r="M21" s="254"/>
      <c r="N21" s="410"/>
      <c r="O21" s="374"/>
      <c r="P21" s="294" t="s">
        <v>1211</v>
      </c>
      <c r="Q21" s="255"/>
      <c r="R21" s="256"/>
      <c r="S21" s="294" t="s">
        <v>1211</v>
      </c>
      <c r="T21" s="375"/>
      <c r="U21" s="256"/>
      <c r="V21" s="254"/>
      <c r="W21" s="256"/>
      <c r="X21" s="256"/>
      <c r="Y21" s="254"/>
      <c r="Z21" s="257"/>
      <c r="AA21" s="39"/>
      <c r="AC21" s="427"/>
      <c r="AE21" s="427"/>
      <c r="AH21" s="427"/>
    </row>
    <row r="22" spans="4:34" ht="17.100000000000001" customHeight="1">
      <c r="D22" s="33"/>
      <c r="E22" s="38"/>
      <c r="F22" s="310" t="s">
        <v>1090</v>
      </c>
      <c r="G22" s="258"/>
      <c r="H22" s="515" t="s">
        <v>588</v>
      </c>
      <c r="I22" s="515"/>
      <c r="J22" s="319"/>
      <c r="K22" s="367"/>
      <c r="L22" s="284" t="s">
        <v>1211</v>
      </c>
      <c r="M22" s="368"/>
      <c r="N22" s="411"/>
      <c r="O22" s="376"/>
      <c r="P22" s="284" t="s">
        <v>1211</v>
      </c>
      <c r="Q22" s="261"/>
      <c r="R22" s="262"/>
      <c r="S22" s="284" t="s">
        <v>1211</v>
      </c>
      <c r="T22" s="377"/>
      <c r="U22" s="262"/>
      <c r="V22" s="259"/>
      <c r="W22" s="262"/>
      <c r="X22" s="262"/>
      <c r="Y22" s="259"/>
      <c r="Z22" s="263"/>
      <c r="AA22" s="39"/>
      <c r="AC22" s="427"/>
      <c r="AE22" s="427"/>
      <c r="AH22" s="427"/>
    </row>
    <row r="23" spans="4:34" ht="17.100000000000001" customHeight="1">
      <c r="D23" s="33"/>
      <c r="E23" s="38"/>
      <c r="F23" s="309" t="s">
        <v>1091</v>
      </c>
      <c r="G23" s="258"/>
      <c r="H23" s="515" t="s">
        <v>602</v>
      </c>
      <c r="I23" s="515"/>
      <c r="J23" s="319"/>
      <c r="K23" s="367"/>
      <c r="L23" s="284" t="s">
        <v>1211</v>
      </c>
      <c r="M23" s="368"/>
      <c r="N23" s="411"/>
      <c r="O23" s="376"/>
      <c r="P23" s="284" t="s">
        <v>1211</v>
      </c>
      <c r="Q23" s="261"/>
      <c r="R23" s="262"/>
      <c r="S23" s="284" t="s">
        <v>1211</v>
      </c>
      <c r="T23" s="377"/>
      <c r="U23" s="262"/>
      <c r="V23" s="259"/>
      <c r="W23" s="262"/>
      <c r="X23" s="262"/>
      <c r="Y23" s="259"/>
      <c r="Z23" s="263"/>
      <c r="AA23" s="39"/>
      <c r="AC23" s="427"/>
      <c r="AE23" s="427"/>
      <c r="AH23" s="427"/>
    </row>
    <row r="24" spans="4:34" ht="17.100000000000001" customHeight="1">
      <c r="D24" s="33"/>
      <c r="E24" s="38"/>
      <c r="F24" s="310" t="s">
        <v>1092</v>
      </c>
      <c r="G24" s="258"/>
      <c r="H24" s="515" t="s">
        <v>603</v>
      </c>
      <c r="I24" s="515"/>
      <c r="J24" s="319"/>
      <c r="K24" s="367"/>
      <c r="L24" s="284" t="s">
        <v>1211</v>
      </c>
      <c r="M24" s="368"/>
      <c r="N24" s="411"/>
      <c r="O24" s="376"/>
      <c r="P24" s="284" t="s">
        <v>1211</v>
      </c>
      <c r="Q24" s="261"/>
      <c r="R24" s="262"/>
      <c r="S24" s="284" t="s">
        <v>1211</v>
      </c>
      <c r="T24" s="377"/>
      <c r="U24" s="262"/>
      <c r="V24" s="259"/>
      <c r="W24" s="262"/>
      <c r="X24" s="262"/>
      <c r="Y24" s="259"/>
      <c r="Z24" s="263"/>
      <c r="AA24" s="39"/>
      <c r="AC24" s="427"/>
      <c r="AE24" s="427"/>
      <c r="AH24" s="427"/>
    </row>
    <row r="25" spans="4:34" ht="17.100000000000001" customHeight="1">
      <c r="D25" s="33"/>
      <c r="E25" s="38"/>
      <c r="F25" s="309" t="s">
        <v>1093</v>
      </c>
      <c r="G25" s="258"/>
      <c r="H25" s="303" t="s">
        <v>589</v>
      </c>
      <c r="I25" s="303"/>
      <c r="J25" s="319"/>
      <c r="K25" s="367"/>
      <c r="L25" s="284" t="s">
        <v>1211</v>
      </c>
      <c r="M25" s="368"/>
      <c r="N25" s="411"/>
      <c r="O25" s="376"/>
      <c r="P25" s="284" t="s">
        <v>1211</v>
      </c>
      <c r="Q25" s="261"/>
      <c r="R25" s="262"/>
      <c r="S25" s="284" t="s">
        <v>1211</v>
      </c>
      <c r="T25" s="377"/>
      <c r="U25" s="262"/>
      <c r="V25" s="259"/>
      <c r="W25" s="262"/>
      <c r="X25" s="262"/>
      <c r="Y25" s="259"/>
      <c r="Z25" s="263"/>
      <c r="AA25" s="39"/>
      <c r="AC25" s="427"/>
      <c r="AE25" s="427"/>
      <c r="AH25" s="427"/>
    </row>
    <row r="26" spans="4:34" ht="17.100000000000001" customHeight="1">
      <c r="D26" s="33"/>
      <c r="E26" s="38"/>
      <c r="F26" s="310" t="s">
        <v>1094</v>
      </c>
      <c r="G26" s="258"/>
      <c r="H26" s="303" t="s">
        <v>590</v>
      </c>
      <c r="I26" s="303"/>
      <c r="J26" s="319"/>
      <c r="K26" s="367"/>
      <c r="L26" s="284" t="s">
        <v>1211</v>
      </c>
      <c r="M26" s="368"/>
      <c r="N26" s="411"/>
      <c r="O26" s="376"/>
      <c r="P26" s="284" t="s">
        <v>1211</v>
      </c>
      <c r="Q26" s="261"/>
      <c r="R26" s="262"/>
      <c r="S26" s="404" t="s">
        <v>1211</v>
      </c>
      <c r="T26" s="377"/>
      <c r="U26" s="262"/>
      <c r="V26" s="260"/>
      <c r="W26" s="262"/>
      <c r="X26" s="262"/>
      <c r="Y26" s="259"/>
      <c r="Z26" s="263"/>
      <c r="AA26" s="39"/>
      <c r="AC26" s="427"/>
      <c r="AE26" s="427"/>
      <c r="AH26" s="427"/>
    </row>
    <row r="27" spans="4:34" ht="17.100000000000001" customHeight="1">
      <c r="D27" s="33"/>
      <c r="E27" s="38"/>
      <c r="F27" s="309" t="s">
        <v>1095</v>
      </c>
      <c r="G27" s="258"/>
      <c r="H27" s="303" t="s">
        <v>1089</v>
      </c>
      <c r="I27" s="303"/>
      <c r="J27" s="319"/>
      <c r="K27" s="367"/>
      <c r="L27" s="284" t="s">
        <v>1211</v>
      </c>
      <c r="M27" s="368"/>
      <c r="N27" s="411"/>
      <c r="O27" s="376"/>
      <c r="P27" s="284" t="s">
        <v>1211</v>
      </c>
      <c r="Q27" s="261"/>
      <c r="R27" s="262"/>
      <c r="S27" s="404" t="s">
        <v>1211</v>
      </c>
      <c r="T27" s="377"/>
      <c r="U27" s="262"/>
      <c r="V27" s="260"/>
      <c r="W27" s="262"/>
      <c r="X27" s="262"/>
      <c r="Y27" s="259"/>
      <c r="Z27" s="263"/>
      <c r="AA27" s="39"/>
      <c r="AC27" s="427"/>
      <c r="AE27" s="427"/>
      <c r="AH27" s="427"/>
    </row>
    <row r="28" spans="4:34" ht="17.100000000000001" customHeight="1">
      <c r="D28" s="33"/>
      <c r="E28" s="38"/>
      <c r="F28" s="310" t="s">
        <v>1096</v>
      </c>
      <c r="G28" s="258"/>
      <c r="H28" s="303" t="s">
        <v>591</v>
      </c>
      <c r="I28" s="303"/>
      <c r="J28" s="319"/>
      <c r="K28" s="367"/>
      <c r="L28" s="284" t="s">
        <v>1211</v>
      </c>
      <c r="M28" s="368"/>
      <c r="N28" s="411"/>
      <c r="O28" s="376"/>
      <c r="P28" s="284" t="s">
        <v>1211</v>
      </c>
      <c r="Q28" s="261"/>
      <c r="R28" s="262"/>
      <c r="S28" s="284" t="s">
        <v>1211</v>
      </c>
      <c r="T28" s="377"/>
      <c r="U28" s="262"/>
      <c r="V28" s="260"/>
      <c r="W28" s="262"/>
      <c r="X28" s="262"/>
      <c r="Y28" s="264"/>
      <c r="Z28" s="263"/>
      <c r="AA28" s="39"/>
      <c r="AC28" s="427"/>
      <c r="AE28" s="427"/>
      <c r="AH28" s="427"/>
    </row>
    <row r="29" spans="4:34" ht="17.100000000000001" customHeight="1">
      <c r="D29" s="33"/>
      <c r="E29" s="38"/>
      <c r="F29" s="309" t="s">
        <v>1097</v>
      </c>
      <c r="G29" s="258"/>
      <c r="H29" s="303" t="s">
        <v>592</v>
      </c>
      <c r="I29" s="303"/>
      <c r="J29" s="319"/>
      <c r="K29" s="367"/>
      <c r="L29" s="284" t="s">
        <v>1211</v>
      </c>
      <c r="M29" s="368"/>
      <c r="N29" s="411"/>
      <c r="O29" s="376"/>
      <c r="P29" s="284" t="s">
        <v>1211</v>
      </c>
      <c r="Q29" s="261"/>
      <c r="R29" s="262"/>
      <c r="S29" s="284" t="s">
        <v>1211</v>
      </c>
      <c r="T29" s="377"/>
      <c r="U29" s="262"/>
      <c r="V29" s="259"/>
      <c r="W29" s="262"/>
      <c r="X29" s="262"/>
      <c r="Y29" s="259"/>
      <c r="Z29" s="263"/>
      <c r="AA29" s="39"/>
      <c r="AC29" s="427"/>
      <c r="AE29" s="427"/>
      <c r="AH29" s="427"/>
    </row>
    <row r="30" spans="4:34" ht="17.100000000000001" customHeight="1">
      <c r="D30" s="33"/>
      <c r="E30" s="38"/>
      <c r="F30" s="310" t="s">
        <v>1098</v>
      </c>
      <c r="G30" s="258"/>
      <c r="H30" s="323" t="s">
        <v>604</v>
      </c>
      <c r="I30" s="323"/>
      <c r="J30" s="319"/>
      <c r="K30" s="367"/>
      <c r="L30" s="284" t="s">
        <v>1211</v>
      </c>
      <c r="M30" s="368"/>
      <c r="N30" s="411"/>
      <c r="O30" s="376"/>
      <c r="P30" s="284" t="s">
        <v>1211</v>
      </c>
      <c r="Q30" s="261"/>
      <c r="R30" s="262"/>
      <c r="S30" s="284" t="s">
        <v>1211</v>
      </c>
      <c r="T30" s="377"/>
      <c r="U30" s="262"/>
      <c r="V30" s="259"/>
      <c r="W30" s="262"/>
      <c r="X30" s="262"/>
      <c r="Y30" s="259"/>
      <c r="Z30" s="263"/>
      <c r="AA30" s="39"/>
      <c r="AC30" s="427"/>
      <c r="AE30" s="427"/>
      <c r="AH30" s="427"/>
    </row>
    <row r="31" spans="4:34" ht="17.100000000000001" customHeight="1">
      <c r="D31" s="33"/>
      <c r="E31" s="38"/>
      <c r="F31" s="309" t="s">
        <v>1099</v>
      </c>
      <c r="G31" s="258"/>
      <c r="H31" s="303" t="s">
        <v>593</v>
      </c>
      <c r="I31" s="303"/>
      <c r="J31" s="319"/>
      <c r="K31" s="367"/>
      <c r="L31" s="284" t="s">
        <v>1211</v>
      </c>
      <c r="M31" s="368"/>
      <c r="N31" s="411"/>
      <c r="O31" s="376"/>
      <c r="P31" s="284" t="s">
        <v>1211</v>
      </c>
      <c r="Q31" s="261"/>
      <c r="R31" s="262"/>
      <c r="S31" s="284" t="s">
        <v>1211</v>
      </c>
      <c r="T31" s="377"/>
      <c r="U31" s="262"/>
      <c r="V31" s="259"/>
      <c r="W31" s="262"/>
      <c r="X31" s="262"/>
      <c r="Y31" s="259"/>
      <c r="Z31" s="263"/>
      <c r="AA31" s="39"/>
      <c r="AC31" s="427"/>
      <c r="AE31" s="427"/>
      <c r="AH31" s="427"/>
    </row>
    <row r="32" spans="4:34" ht="17.100000000000001" customHeight="1">
      <c r="D32" s="33"/>
      <c r="E32" s="38"/>
      <c r="F32" s="310" t="s">
        <v>1100</v>
      </c>
      <c r="G32" s="258"/>
      <c r="H32" s="303" t="s">
        <v>594</v>
      </c>
      <c r="I32" s="303"/>
      <c r="J32" s="319"/>
      <c r="K32" s="367"/>
      <c r="L32" s="284" t="s">
        <v>1211</v>
      </c>
      <c r="M32" s="368"/>
      <c r="N32" s="411"/>
      <c r="O32" s="376"/>
      <c r="P32" s="284" t="s">
        <v>1211</v>
      </c>
      <c r="Q32" s="261"/>
      <c r="R32" s="262"/>
      <c r="S32" s="284" t="s">
        <v>1211</v>
      </c>
      <c r="T32" s="377"/>
      <c r="U32" s="262"/>
      <c r="V32" s="259"/>
      <c r="W32" s="262"/>
      <c r="X32" s="262"/>
      <c r="Y32" s="259"/>
      <c r="Z32" s="263"/>
      <c r="AA32" s="39"/>
      <c r="AC32" s="427"/>
      <c r="AE32" s="427"/>
      <c r="AH32" s="427"/>
    </row>
    <row r="33" spans="4:34" ht="17.100000000000001" customHeight="1">
      <c r="D33" s="33"/>
      <c r="E33" s="38"/>
      <c r="F33" s="309" t="s">
        <v>1101</v>
      </c>
      <c r="G33" s="258"/>
      <c r="H33" s="303" t="s">
        <v>595</v>
      </c>
      <c r="I33" s="303"/>
      <c r="J33" s="319"/>
      <c r="K33" s="367"/>
      <c r="L33" s="284" t="s">
        <v>1211</v>
      </c>
      <c r="M33" s="368"/>
      <c r="N33" s="411"/>
      <c r="O33" s="376"/>
      <c r="P33" s="284" t="s">
        <v>1211</v>
      </c>
      <c r="Q33" s="261"/>
      <c r="R33" s="262"/>
      <c r="S33" s="284" t="s">
        <v>1211</v>
      </c>
      <c r="T33" s="377"/>
      <c r="U33" s="262"/>
      <c r="V33" s="259"/>
      <c r="W33" s="509"/>
      <c r="X33" s="509"/>
      <c r="Y33" s="509"/>
      <c r="Z33" s="510"/>
      <c r="AA33" s="39"/>
      <c r="AC33" s="427"/>
      <c r="AE33" s="427"/>
      <c r="AH33" s="427"/>
    </row>
    <row r="34" spans="4:34" ht="17.100000000000001" customHeight="1">
      <c r="D34" s="33"/>
      <c r="E34" s="38"/>
      <c r="F34" s="310" t="s">
        <v>1102</v>
      </c>
      <c r="G34" s="258"/>
      <c r="H34" s="303" t="s">
        <v>596</v>
      </c>
      <c r="I34" s="303"/>
      <c r="J34" s="319"/>
      <c r="K34" s="367"/>
      <c r="L34" s="284" t="s">
        <v>1211</v>
      </c>
      <c r="M34" s="368"/>
      <c r="N34" s="411"/>
      <c r="O34" s="376"/>
      <c r="P34" s="284" t="s">
        <v>1211</v>
      </c>
      <c r="Q34" s="261"/>
      <c r="R34" s="262"/>
      <c r="S34" s="284" t="s">
        <v>1211</v>
      </c>
      <c r="T34" s="377"/>
      <c r="U34" s="262"/>
      <c r="V34" s="259"/>
      <c r="W34" s="262"/>
      <c r="X34" s="262"/>
      <c r="Y34" s="259"/>
      <c r="Z34" s="263"/>
      <c r="AA34" s="39"/>
      <c r="AC34" s="427"/>
      <c r="AE34" s="427"/>
      <c r="AH34" s="427"/>
    </row>
    <row r="35" spans="4:34" ht="17.100000000000001" customHeight="1">
      <c r="D35" s="33"/>
      <c r="E35" s="38"/>
      <c r="F35" s="309" t="s">
        <v>1103</v>
      </c>
      <c r="G35" s="258"/>
      <c r="H35" s="303" t="s">
        <v>1087</v>
      </c>
      <c r="I35" s="303"/>
      <c r="J35" s="319"/>
      <c r="K35" s="367"/>
      <c r="L35" s="284" t="s">
        <v>1211</v>
      </c>
      <c r="M35" s="368"/>
      <c r="N35" s="411"/>
      <c r="O35" s="376"/>
      <c r="P35" s="284" t="s">
        <v>1211</v>
      </c>
      <c r="Q35" s="261"/>
      <c r="R35" s="262"/>
      <c r="S35" s="284" t="s">
        <v>1211</v>
      </c>
      <c r="T35" s="377"/>
      <c r="U35" s="262"/>
      <c r="V35" s="259"/>
      <c r="W35" s="262"/>
      <c r="X35" s="262"/>
      <c r="Y35" s="259"/>
      <c r="Z35" s="263"/>
      <c r="AA35" s="39"/>
      <c r="AC35" s="427"/>
      <c r="AE35" s="427"/>
      <c r="AH35" s="427"/>
    </row>
    <row r="36" spans="4:34" ht="17.100000000000001" customHeight="1">
      <c r="D36" s="33"/>
      <c r="E36" s="38"/>
      <c r="F36" s="310" t="s">
        <v>1104</v>
      </c>
      <c r="G36" s="258"/>
      <c r="H36" s="303" t="s">
        <v>597</v>
      </c>
      <c r="I36" s="303"/>
      <c r="J36" s="319"/>
      <c r="K36" s="367"/>
      <c r="L36" s="284" t="s">
        <v>1211</v>
      </c>
      <c r="M36" s="368"/>
      <c r="N36" s="411"/>
      <c r="O36" s="378"/>
      <c r="P36" s="284" t="s">
        <v>1211</v>
      </c>
      <c r="Q36" s="296"/>
      <c r="R36" s="297"/>
      <c r="S36" s="284" t="s">
        <v>1211</v>
      </c>
      <c r="T36" s="377"/>
      <c r="U36" s="262"/>
      <c r="V36" s="259"/>
      <c r="W36" s="507"/>
      <c r="X36" s="507"/>
      <c r="Y36" s="507"/>
      <c r="Z36" s="508"/>
      <c r="AA36" s="39"/>
      <c r="AC36" s="427"/>
      <c r="AE36" s="427"/>
      <c r="AH36" s="427"/>
    </row>
    <row r="37" spans="4:34" ht="17.100000000000001" customHeight="1">
      <c r="D37" s="33"/>
      <c r="E37" s="38"/>
      <c r="F37" s="309" t="s">
        <v>1105</v>
      </c>
      <c r="G37" s="258"/>
      <c r="H37" s="303" t="s">
        <v>598</v>
      </c>
      <c r="I37" s="303"/>
      <c r="J37" s="319"/>
      <c r="K37" s="367"/>
      <c r="L37" s="428" t="s">
        <v>1211</v>
      </c>
      <c r="M37" s="368"/>
      <c r="N37" s="411"/>
      <c r="O37" s="378"/>
      <c r="P37" s="284" t="s">
        <v>1211</v>
      </c>
      <c r="Q37" s="296"/>
      <c r="R37" s="297"/>
      <c r="S37" s="284" t="s">
        <v>1211</v>
      </c>
      <c r="T37" s="377"/>
      <c r="U37" s="265"/>
      <c r="V37" s="267"/>
      <c r="W37" s="265"/>
      <c r="X37" s="265"/>
      <c r="Y37" s="268"/>
      <c r="Z37" s="263"/>
      <c r="AA37" s="39"/>
      <c r="AC37" s="427"/>
      <c r="AE37" s="427"/>
      <c r="AH37" s="427"/>
    </row>
    <row r="38" spans="4:34" ht="17.100000000000001" customHeight="1">
      <c r="D38" s="33"/>
      <c r="E38" s="38"/>
      <c r="F38" s="310" t="s">
        <v>1106</v>
      </c>
      <c r="G38" s="258"/>
      <c r="H38" s="303" t="s">
        <v>599</v>
      </c>
      <c r="I38" s="303"/>
      <c r="J38" s="319"/>
      <c r="K38" s="367"/>
      <c r="L38" s="428" t="s">
        <v>1211</v>
      </c>
      <c r="M38" s="368"/>
      <c r="N38" s="411"/>
      <c r="O38" s="378"/>
      <c r="P38" s="284" t="s">
        <v>1211</v>
      </c>
      <c r="Q38" s="296"/>
      <c r="R38" s="297"/>
      <c r="S38" s="284" t="s">
        <v>1211</v>
      </c>
      <c r="T38" s="377"/>
      <c r="U38" s="265"/>
      <c r="V38" s="267"/>
      <c r="W38" s="265"/>
      <c r="X38" s="265"/>
      <c r="Y38" s="268"/>
      <c r="Z38" s="263"/>
      <c r="AA38" s="39"/>
      <c r="AC38" s="427"/>
      <c r="AE38" s="427"/>
      <c r="AH38" s="427"/>
    </row>
    <row r="39" spans="4:34" ht="17.100000000000001" customHeight="1">
      <c r="D39" s="33"/>
      <c r="E39" s="38"/>
      <c r="F39" s="309" t="s">
        <v>1107</v>
      </c>
      <c r="G39" s="258"/>
      <c r="H39" s="303" t="s">
        <v>600</v>
      </c>
      <c r="I39" s="303"/>
      <c r="J39" s="319"/>
      <c r="K39" s="367"/>
      <c r="L39" s="428" t="s">
        <v>1211</v>
      </c>
      <c r="M39" s="368"/>
      <c r="N39" s="411"/>
      <c r="O39" s="378"/>
      <c r="P39" s="284" t="s">
        <v>1211</v>
      </c>
      <c r="Q39" s="296"/>
      <c r="R39" s="297"/>
      <c r="S39" s="295" t="s">
        <v>1211</v>
      </c>
      <c r="T39" s="377"/>
      <c r="U39" s="265"/>
      <c r="V39" s="267"/>
      <c r="W39" s="265"/>
      <c r="X39" s="265"/>
      <c r="Y39" s="268"/>
      <c r="Z39" s="263"/>
      <c r="AA39" s="39"/>
      <c r="AC39" s="427"/>
      <c r="AE39" s="427"/>
      <c r="AH39" s="427"/>
    </row>
    <row r="40" spans="4:34" ht="17.100000000000001" customHeight="1">
      <c r="D40" s="33"/>
      <c r="E40" s="38"/>
      <c r="F40" s="310" t="s">
        <v>1108</v>
      </c>
      <c r="G40" s="258"/>
      <c r="H40" s="303" t="s">
        <v>601</v>
      </c>
      <c r="I40" s="303"/>
      <c r="J40" s="319"/>
      <c r="K40" s="367"/>
      <c r="L40" s="428" t="s">
        <v>1211</v>
      </c>
      <c r="M40" s="368"/>
      <c r="N40" s="411"/>
      <c r="O40" s="378"/>
      <c r="P40" s="284" t="s">
        <v>1211</v>
      </c>
      <c r="Q40" s="296"/>
      <c r="R40" s="297"/>
      <c r="S40" s="295" t="s">
        <v>1211</v>
      </c>
      <c r="T40" s="377"/>
      <c r="U40" s="265"/>
      <c r="V40" s="267"/>
      <c r="W40" s="265"/>
      <c r="X40" s="265"/>
      <c r="Y40" s="268"/>
      <c r="Z40" s="263"/>
      <c r="AA40" s="39"/>
      <c r="AC40" s="427"/>
      <c r="AE40" s="427"/>
      <c r="AH40" s="427"/>
    </row>
    <row r="41" spans="4:34" ht="17.100000000000001" customHeight="1">
      <c r="D41" s="33"/>
      <c r="E41" s="38"/>
      <c r="F41" s="310"/>
      <c r="G41" s="258"/>
      <c r="H41" s="303"/>
      <c r="I41" s="303"/>
      <c r="J41" s="319"/>
      <c r="K41" s="367"/>
      <c r="L41" s="266"/>
      <c r="M41" s="368"/>
      <c r="N41" s="322"/>
      <c r="O41" s="378"/>
      <c r="P41" s="284"/>
      <c r="Q41" s="296"/>
      <c r="R41" s="297"/>
      <c r="S41" s="295"/>
      <c r="T41" s="377"/>
      <c r="U41" s="265"/>
      <c r="V41" s="267"/>
      <c r="W41" s="265"/>
      <c r="X41" s="265"/>
      <c r="Y41" s="268"/>
      <c r="Z41" s="263"/>
      <c r="AA41" s="39"/>
      <c r="AH41" s="427"/>
    </row>
    <row r="42" spans="4:34" ht="17.100000000000001" customHeight="1">
      <c r="D42" s="33"/>
      <c r="E42" s="38"/>
      <c r="F42" s="285"/>
      <c r="G42" s="286"/>
      <c r="H42" s="287"/>
      <c r="I42" s="287"/>
      <c r="J42" s="320"/>
      <c r="K42" s="369"/>
      <c r="L42" s="288"/>
      <c r="M42" s="370"/>
      <c r="N42" s="289"/>
      <c r="O42" s="379"/>
      <c r="P42" s="298"/>
      <c r="Q42" s="299"/>
      <c r="R42" s="300"/>
      <c r="S42" s="301"/>
      <c r="T42" s="380"/>
      <c r="U42" s="290"/>
      <c r="V42" s="291"/>
      <c r="W42" s="290"/>
      <c r="X42" s="290"/>
      <c r="Y42" s="292"/>
      <c r="Z42" s="293"/>
      <c r="AA42" s="39"/>
      <c r="AH42" s="427"/>
    </row>
    <row r="43" spans="4:34" ht="17.100000000000001" customHeight="1">
      <c r="D43" s="33"/>
      <c r="E43" s="38"/>
      <c r="F43" s="311"/>
      <c r="G43" s="312"/>
      <c r="H43" s="503"/>
      <c r="I43" s="503"/>
      <c r="J43" s="321"/>
      <c r="K43" s="371"/>
      <c r="L43" s="372"/>
      <c r="M43" s="373"/>
      <c r="N43" s="313"/>
      <c r="O43" s="381"/>
      <c r="P43" s="372"/>
      <c r="Q43" s="382"/>
      <c r="R43" s="383"/>
      <c r="S43" s="372"/>
      <c r="T43" s="384"/>
      <c r="U43" s="314"/>
      <c r="V43" s="315"/>
      <c r="W43" s="314"/>
      <c r="X43" s="314"/>
      <c r="Y43" s="316"/>
      <c r="Z43" s="317"/>
      <c r="AA43" s="39"/>
      <c r="AC43" s="93"/>
      <c r="AH43" s="427"/>
    </row>
    <row r="44" spans="4:34" ht="15" customHeight="1">
      <c r="D44" s="33"/>
      <c r="E44" s="86"/>
      <c r="F44" s="87"/>
      <c r="G44" s="87"/>
      <c r="H44" s="87"/>
      <c r="I44" s="88"/>
      <c r="J44" s="88"/>
      <c r="K44" s="89"/>
      <c r="L44" s="90"/>
      <c r="M44" s="90"/>
      <c r="N44" s="90"/>
      <c r="O44" s="89"/>
      <c r="P44" s="89"/>
      <c r="Q44" s="89"/>
      <c r="R44" s="89"/>
      <c r="S44" s="89"/>
      <c r="T44" s="89"/>
      <c r="U44" s="91"/>
      <c r="V44" s="91"/>
      <c r="W44" s="91"/>
      <c r="X44" s="91"/>
      <c r="Y44" s="91"/>
      <c r="Z44" s="91"/>
      <c r="AA44" s="92"/>
      <c r="AH44" s="427"/>
    </row>
    <row r="45" spans="4:34">
      <c r="V45" s="505"/>
      <c r="W45" s="506"/>
      <c r="X45" s="506"/>
      <c r="Y45" s="506"/>
    </row>
    <row r="46" spans="4:34" ht="15" customHeight="1">
      <c r="D46" s="33"/>
      <c r="L46" s="93"/>
    </row>
    <row r="47" spans="4:34" ht="15" customHeight="1">
      <c r="D47" s="33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</row>
    <row r="48" spans="4:34" ht="15" customHeight="1">
      <c r="D48" s="33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</row>
    <row r="49" spans="4:20" ht="15" customHeight="1">
      <c r="D49" s="33"/>
    </row>
    <row r="50" spans="4:20" ht="15" customHeight="1">
      <c r="D50" s="33"/>
    </row>
    <row r="51" spans="4:20" ht="15" customHeight="1">
      <c r="D51" s="33"/>
      <c r="I51" s="41"/>
      <c r="J51" s="42"/>
      <c r="L51" s="95"/>
    </row>
    <row r="52" spans="4:20" ht="15" customHeight="1">
      <c r="D52" s="33"/>
      <c r="I52" s="41"/>
      <c r="J52" s="42"/>
      <c r="L52" s="45"/>
    </row>
    <row r="53" spans="4:20" ht="15" customHeight="1">
      <c r="D53" s="33"/>
      <c r="I53" s="41"/>
      <c r="J53" s="42"/>
      <c r="L53" s="45"/>
    </row>
    <row r="54" spans="4:20" ht="15" customHeight="1">
      <c r="D54" s="33"/>
      <c r="I54" s="41"/>
      <c r="J54" s="42"/>
      <c r="L54" s="45"/>
    </row>
    <row r="55" spans="4:20" ht="15" customHeight="1">
      <c r="D55" s="33"/>
      <c r="I55" s="41"/>
      <c r="J55" s="42"/>
      <c r="L55" s="96"/>
    </row>
    <row r="56" spans="4:20" ht="15" customHeight="1">
      <c r="D56" s="33"/>
      <c r="I56" s="41"/>
      <c r="J56" s="42"/>
      <c r="L56" s="45"/>
    </row>
    <row r="57" spans="4:20" ht="15" customHeight="1">
      <c r="D57" s="33"/>
      <c r="I57" s="41"/>
      <c r="J57" s="42"/>
      <c r="K57" s="46"/>
      <c r="L57" s="97"/>
      <c r="M57" s="48"/>
      <c r="N57" s="48"/>
    </row>
    <row r="58" spans="4:20" ht="15" customHeight="1">
      <c r="D58" s="33"/>
      <c r="I58" s="42"/>
      <c r="J58" s="42"/>
      <c r="K58" s="46"/>
      <c r="L58" s="48"/>
      <c r="M58" s="48"/>
      <c r="N58" s="48"/>
    </row>
    <row r="59" spans="4:20" ht="15" customHeight="1">
      <c r="D59" s="33"/>
    </row>
    <row r="60" spans="4:20" ht="15" customHeight="1">
      <c r="D60" s="33"/>
      <c r="F60" s="9"/>
      <c r="G60" s="9"/>
      <c r="H60" s="9"/>
      <c r="I60" s="9"/>
      <c r="J60" s="9"/>
      <c r="K60" s="16"/>
      <c r="L60" s="9"/>
      <c r="M60" s="16"/>
      <c r="N60" s="16"/>
      <c r="O60" s="9"/>
      <c r="P60" s="9"/>
      <c r="Q60" s="9"/>
      <c r="R60" s="9"/>
      <c r="S60" s="9"/>
      <c r="T60" s="9"/>
    </row>
    <row r="61" spans="4:20" ht="15" customHeight="1">
      <c r="D61" s="33"/>
      <c r="F61" s="9"/>
      <c r="G61" s="9"/>
      <c r="H61" s="9"/>
      <c r="I61" s="98"/>
      <c r="J61" s="98"/>
      <c r="K61" s="16"/>
      <c r="L61" s="99"/>
      <c r="M61" s="99"/>
      <c r="N61" s="99"/>
      <c r="O61" s="16"/>
      <c r="P61" s="16"/>
      <c r="Q61" s="16"/>
      <c r="R61" s="16"/>
      <c r="S61" s="16"/>
      <c r="T61" s="16"/>
    </row>
    <row r="62" spans="4:20" ht="15" customHeight="1">
      <c r="D62" s="33"/>
      <c r="F62" s="9"/>
      <c r="G62" s="9"/>
      <c r="H62" s="9"/>
      <c r="I62" s="98"/>
      <c r="J62" s="98"/>
      <c r="K62" s="16"/>
      <c r="L62" s="100"/>
      <c r="M62" s="99"/>
      <c r="N62" s="99"/>
      <c r="O62" s="101"/>
      <c r="P62" s="101"/>
      <c r="Q62" s="101"/>
      <c r="R62" s="101"/>
      <c r="S62" s="101"/>
      <c r="T62" s="16"/>
    </row>
    <row r="63" spans="4:20" ht="15" customHeight="1">
      <c r="D63" s="33"/>
      <c r="F63" s="9"/>
      <c r="G63" s="9"/>
      <c r="H63" s="9"/>
      <c r="I63" s="98"/>
      <c r="J63" s="98"/>
      <c r="K63" s="16"/>
      <c r="L63" s="99"/>
      <c r="M63" s="99"/>
      <c r="N63" s="99"/>
      <c r="O63" s="101"/>
      <c r="P63" s="101"/>
      <c r="Q63" s="101"/>
      <c r="R63" s="101"/>
      <c r="S63" s="101"/>
      <c r="T63" s="16"/>
    </row>
    <row r="64" spans="4:20" ht="15" customHeight="1">
      <c r="D64" s="33"/>
      <c r="F64" s="9"/>
      <c r="G64" s="9"/>
      <c r="H64" s="9"/>
      <c r="I64" s="98"/>
      <c r="J64" s="98"/>
      <c r="K64" s="16"/>
      <c r="L64" s="100"/>
      <c r="M64" s="99"/>
      <c r="N64" s="99"/>
      <c r="O64" s="101"/>
      <c r="P64" s="101"/>
      <c r="Q64" s="101"/>
      <c r="R64" s="101"/>
      <c r="S64" s="101"/>
      <c r="T64" s="16"/>
    </row>
    <row r="65" spans="4:20" ht="15" customHeight="1">
      <c r="D65" s="33"/>
      <c r="F65" s="9"/>
      <c r="G65" s="9"/>
      <c r="H65" s="9"/>
      <c r="I65" s="98"/>
      <c r="J65" s="98"/>
      <c r="K65" s="16"/>
      <c r="L65" s="99"/>
      <c r="M65" s="99"/>
      <c r="N65" s="99"/>
      <c r="O65" s="101"/>
      <c r="P65" s="101"/>
      <c r="Q65" s="101"/>
      <c r="R65" s="101"/>
      <c r="S65" s="101"/>
      <c r="T65" s="16"/>
    </row>
    <row r="66" spans="4:20" ht="15" customHeight="1">
      <c r="D66" s="33"/>
      <c r="F66" s="9"/>
      <c r="G66" s="9"/>
      <c r="H66" s="9"/>
      <c r="I66" s="98"/>
      <c r="J66" s="98"/>
      <c r="K66" s="16"/>
      <c r="L66" s="100"/>
      <c r="M66" s="99"/>
      <c r="N66" s="99"/>
      <c r="O66" s="101"/>
      <c r="P66" s="101"/>
      <c r="Q66" s="101"/>
      <c r="R66" s="101"/>
      <c r="S66" s="101"/>
      <c r="T66" s="16"/>
    </row>
    <row r="67" spans="4:20" ht="15" customHeight="1">
      <c r="D67" s="33"/>
      <c r="F67" s="9"/>
      <c r="G67" s="9"/>
      <c r="H67" s="9"/>
      <c r="I67" s="98"/>
      <c r="J67" s="98"/>
      <c r="K67" s="16"/>
      <c r="L67" s="100"/>
      <c r="M67" s="99"/>
      <c r="N67" s="99"/>
      <c r="O67" s="101"/>
      <c r="P67" s="101"/>
      <c r="Q67" s="101"/>
      <c r="R67" s="101"/>
      <c r="S67" s="101"/>
      <c r="T67" s="16"/>
    </row>
    <row r="68" spans="4:20" ht="15" customHeight="1">
      <c r="D68" s="33"/>
      <c r="F68" s="9"/>
      <c r="G68" s="9"/>
      <c r="H68" s="9"/>
      <c r="I68" s="98"/>
      <c r="J68" s="98"/>
      <c r="K68" s="16"/>
      <c r="L68" s="100"/>
      <c r="M68" s="99"/>
      <c r="N68" s="99"/>
      <c r="O68" s="101"/>
      <c r="P68" s="101"/>
      <c r="Q68" s="101"/>
      <c r="R68" s="101"/>
      <c r="S68" s="101"/>
      <c r="T68" s="16"/>
    </row>
    <row r="69" spans="4:20" ht="15" customHeight="1">
      <c r="D69" s="33"/>
      <c r="F69" s="9"/>
      <c r="G69" s="9"/>
      <c r="H69" s="9"/>
      <c r="I69" s="98"/>
      <c r="J69" s="98"/>
      <c r="K69" s="16"/>
      <c r="L69" s="100"/>
      <c r="M69" s="99"/>
      <c r="N69" s="99"/>
      <c r="O69" s="102"/>
      <c r="P69" s="102"/>
      <c r="Q69" s="102"/>
      <c r="R69" s="102"/>
      <c r="S69" s="102"/>
      <c r="T69" s="16"/>
    </row>
    <row r="70" spans="4:20" ht="15" customHeight="1">
      <c r="D70" s="33"/>
      <c r="F70" s="9"/>
      <c r="G70" s="9"/>
      <c r="H70" s="9"/>
      <c r="I70" s="98"/>
      <c r="J70" s="98"/>
      <c r="K70" s="16"/>
      <c r="L70" s="100"/>
      <c r="M70" s="99"/>
      <c r="N70" s="99"/>
      <c r="O70" s="102"/>
      <c r="P70" s="102"/>
      <c r="Q70" s="102"/>
      <c r="R70" s="102"/>
      <c r="S70" s="102"/>
      <c r="T70" s="16"/>
    </row>
    <row r="71" spans="4:20" ht="15" customHeight="1">
      <c r="D71" s="33"/>
      <c r="F71" s="9"/>
      <c r="G71" s="9"/>
      <c r="H71" s="9"/>
      <c r="I71" s="98"/>
      <c r="J71" s="98"/>
      <c r="K71" s="16"/>
      <c r="L71" s="100"/>
      <c r="M71" s="99"/>
      <c r="N71" s="99"/>
      <c r="O71" s="102"/>
      <c r="P71" s="102"/>
      <c r="Q71" s="102"/>
      <c r="R71" s="102"/>
      <c r="S71" s="102"/>
      <c r="T71" s="16"/>
    </row>
    <row r="72" spans="4:20" ht="15" customHeight="1">
      <c r="D72" s="33"/>
      <c r="F72" s="9"/>
      <c r="G72" s="9"/>
      <c r="H72" s="9"/>
      <c r="I72" s="98"/>
      <c r="J72" s="98"/>
      <c r="K72" s="16"/>
      <c r="L72" s="100"/>
      <c r="M72" s="99"/>
      <c r="N72" s="99"/>
      <c r="O72" s="102"/>
      <c r="P72" s="102"/>
      <c r="Q72" s="102"/>
      <c r="R72" s="102"/>
      <c r="S72" s="102"/>
      <c r="T72" s="16"/>
    </row>
    <row r="73" spans="4:20" ht="15" customHeight="1">
      <c r="D73" s="33"/>
      <c r="F73" s="9"/>
      <c r="G73" s="9"/>
      <c r="H73" s="9"/>
      <c r="I73" s="98"/>
      <c r="J73" s="98"/>
      <c r="K73" s="16"/>
      <c r="L73" s="99"/>
      <c r="M73" s="99"/>
      <c r="N73" s="99"/>
      <c r="O73" s="102"/>
      <c r="P73" s="102"/>
      <c r="Q73" s="102"/>
      <c r="R73" s="102"/>
      <c r="S73" s="102"/>
      <c r="T73" s="16"/>
    </row>
    <row r="74" spans="4:20" ht="15" customHeight="1">
      <c r="D74" s="33"/>
      <c r="F74" s="9"/>
      <c r="G74" s="9"/>
      <c r="H74" s="9"/>
      <c r="I74" s="98"/>
      <c r="J74" s="98"/>
      <c r="K74" s="16"/>
      <c r="L74" s="103"/>
      <c r="M74" s="99"/>
      <c r="N74" s="99"/>
      <c r="O74" s="102"/>
      <c r="P74" s="102"/>
      <c r="Q74" s="102"/>
      <c r="R74" s="102"/>
      <c r="S74" s="102"/>
      <c r="T74" s="16"/>
    </row>
    <row r="75" spans="4:20" ht="15" customHeight="1">
      <c r="D75" s="33"/>
      <c r="F75" s="9"/>
      <c r="G75" s="9"/>
      <c r="H75" s="9"/>
      <c r="I75" s="98"/>
      <c r="J75" s="98"/>
      <c r="K75" s="16"/>
      <c r="L75" s="99"/>
      <c r="M75" s="99"/>
      <c r="N75" s="99"/>
      <c r="O75" s="102"/>
      <c r="P75" s="102"/>
      <c r="Q75" s="102"/>
      <c r="R75" s="102"/>
      <c r="S75" s="102"/>
      <c r="T75" s="16"/>
    </row>
    <row r="76" spans="4:20" ht="15" customHeight="1">
      <c r="D76" s="33"/>
      <c r="F76" s="9"/>
      <c r="G76" s="9"/>
      <c r="H76" s="9"/>
      <c r="I76" s="98"/>
      <c r="J76" s="98"/>
      <c r="K76" s="16"/>
      <c r="L76" s="103"/>
      <c r="M76" s="99"/>
      <c r="N76" s="99"/>
      <c r="O76" s="102"/>
      <c r="P76" s="102"/>
      <c r="Q76" s="102"/>
      <c r="R76" s="102"/>
      <c r="S76" s="102"/>
      <c r="T76" s="16"/>
    </row>
    <row r="77" spans="4:20" ht="15" customHeight="1">
      <c r="D77" s="33"/>
      <c r="F77" s="9"/>
      <c r="G77" s="9"/>
      <c r="H77" s="9"/>
      <c r="I77" s="98"/>
      <c r="J77" s="98"/>
      <c r="K77" s="16"/>
      <c r="L77" s="99"/>
      <c r="M77" s="99"/>
      <c r="N77" s="99"/>
      <c r="O77" s="102"/>
      <c r="P77" s="102"/>
      <c r="Q77" s="102"/>
      <c r="R77" s="102"/>
      <c r="S77" s="102"/>
      <c r="T77" s="16"/>
    </row>
    <row r="78" spans="4:20" ht="15" customHeight="1">
      <c r="D78" s="33"/>
      <c r="F78" s="9"/>
      <c r="G78" s="9"/>
      <c r="H78" s="9"/>
      <c r="I78" s="98"/>
      <c r="J78" s="98"/>
      <c r="K78" s="16"/>
      <c r="L78" s="100"/>
      <c r="M78" s="99"/>
      <c r="N78" s="99"/>
      <c r="O78" s="102"/>
      <c r="P78" s="102"/>
      <c r="Q78" s="102"/>
      <c r="R78" s="102"/>
      <c r="S78" s="102"/>
      <c r="T78" s="16"/>
    </row>
    <row r="79" spans="4:20" ht="15" customHeight="1">
      <c r="D79" s="33"/>
      <c r="F79" s="9"/>
      <c r="G79" s="9"/>
      <c r="H79" s="9"/>
      <c r="I79" s="98"/>
      <c r="J79" s="98"/>
      <c r="K79" s="16"/>
      <c r="L79" s="99"/>
      <c r="M79" s="99"/>
      <c r="N79" s="99"/>
      <c r="O79" s="102"/>
      <c r="P79" s="102"/>
      <c r="Q79" s="102"/>
      <c r="R79" s="102"/>
      <c r="S79" s="102"/>
      <c r="T79" s="16"/>
    </row>
    <row r="80" spans="4:20" ht="15" customHeight="1">
      <c r="D80" s="33"/>
      <c r="F80" s="9"/>
      <c r="G80" s="9"/>
      <c r="H80" s="9"/>
      <c r="I80" s="98"/>
      <c r="J80" s="98"/>
      <c r="K80" s="16"/>
      <c r="L80" s="100"/>
      <c r="M80" s="99"/>
      <c r="N80" s="99"/>
      <c r="O80" s="102"/>
      <c r="P80" s="102"/>
      <c r="Q80" s="102"/>
      <c r="R80" s="102"/>
      <c r="S80" s="102"/>
      <c r="T80" s="16"/>
    </row>
    <row r="81" spans="4:20" ht="15" customHeight="1">
      <c r="D81" s="33"/>
      <c r="F81" s="9"/>
      <c r="G81" s="9"/>
      <c r="H81" s="9"/>
      <c r="I81" s="98"/>
      <c r="J81" s="98"/>
      <c r="K81" s="16"/>
      <c r="L81" s="99"/>
      <c r="M81" s="99"/>
      <c r="N81" s="99"/>
      <c r="O81" s="102"/>
      <c r="P81" s="102"/>
      <c r="Q81" s="102"/>
      <c r="R81" s="102"/>
      <c r="S81" s="102"/>
      <c r="T81" s="16"/>
    </row>
    <row r="82" spans="4:20" ht="15" customHeight="1">
      <c r="D82" s="33"/>
      <c r="F82" s="9"/>
      <c r="G82" s="9"/>
      <c r="H82" s="9"/>
      <c r="I82" s="98"/>
      <c r="J82" s="98"/>
      <c r="K82" s="16"/>
      <c r="L82" s="100"/>
      <c r="M82" s="99"/>
      <c r="N82" s="99"/>
      <c r="O82" s="102"/>
      <c r="P82" s="102"/>
      <c r="Q82" s="102"/>
      <c r="R82" s="102"/>
      <c r="S82" s="102"/>
      <c r="T82" s="16"/>
    </row>
    <row r="83" spans="4:20" ht="15" customHeight="1">
      <c r="D83" s="33"/>
      <c r="F83" s="9"/>
      <c r="G83" s="9"/>
      <c r="H83" s="9"/>
      <c r="I83" s="98"/>
      <c r="J83" s="98"/>
      <c r="K83" s="16"/>
      <c r="L83" s="99"/>
      <c r="M83" s="99"/>
      <c r="N83" s="99"/>
      <c r="O83" s="102"/>
      <c r="P83" s="102"/>
      <c r="Q83" s="102"/>
      <c r="R83" s="102"/>
      <c r="S83" s="102"/>
      <c r="T83" s="16"/>
    </row>
    <row r="84" spans="4:20" ht="15" customHeight="1">
      <c r="D84" s="33"/>
      <c r="F84" s="9"/>
      <c r="G84" s="9"/>
      <c r="H84" s="9"/>
      <c r="I84" s="98"/>
      <c r="J84" s="98"/>
      <c r="K84" s="16"/>
      <c r="L84" s="100"/>
      <c r="M84" s="99"/>
      <c r="N84" s="99"/>
      <c r="O84" s="102"/>
      <c r="P84" s="102"/>
      <c r="Q84" s="102"/>
      <c r="R84" s="102"/>
      <c r="S84" s="102"/>
      <c r="T84" s="16"/>
    </row>
    <row r="85" spans="4:20" ht="15" customHeight="1">
      <c r="D85" s="33"/>
      <c r="F85" s="9"/>
      <c r="G85" s="9"/>
      <c r="H85" s="9"/>
      <c r="I85" s="98"/>
      <c r="J85" s="98"/>
      <c r="K85" s="16"/>
      <c r="L85" s="99"/>
      <c r="M85" s="99"/>
      <c r="N85" s="99"/>
      <c r="O85" s="102"/>
      <c r="P85" s="102"/>
      <c r="Q85" s="102"/>
      <c r="R85" s="102"/>
      <c r="S85" s="102"/>
      <c r="T85" s="16"/>
    </row>
    <row r="86" spans="4:20" ht="15" customHeight="1">
      <c r="D86" s="33"/>
      <c r="F86" s="9"/>
      <c r="G86" s="9"/>
      <c r="H86" s="9"/>
      <c r="I86" s="98"/>
      <c r="J86" s="98"/>
      <c r="K86" s="16"/>
      <c r="L86" s="100"/>
      <c r="M86" s="99"/>
      <c r="N86" s="99"/>
      <c r="O86" s="102"/>
      <c r="P86" s="102"/>
      <c r="Q86" s="102"/>
      <c r="R86" s="102"/>
      <c r="S86" s="102"/>
      <c r="T86" s="16"/>
    </row>
    <row r="87" spans="4:20" ht="15" customHeight="1">
      <c r="D87" s="33"/>
      <c r="F87" s="9"/>
      <c r="G87" s="9"/>
      <c r="H87" s="9"/>
      <c r="I87" s="98"/>
      <c r="J87" s="98"/>
      <c r="K87" s="16"/>
      <c r="L87" s="99"/>
      <c r="M87" s="99"/>
      <c r="N87" s="99"/>
      <c r="O87" s="102"/>
      <c r="P87" s="102"/>
      <c r="Q87" s="102"/>
      <c r="R87" s="102"/>
      <c r="S87" s="102"/>
      <c r="T87" s="16"/>
    </row>
    <row r="88" spans="4:20" ht="15" customHeight="1">
      <c r="D88" s="33"/>
      <c r="F88" s="9"/>
      <c r="G88" s="9"/>
      <c r="H88" s="9"/>
      <c r="I88" s="98"/>
      <c r="J88" s="98"/>
      <c r="K88" s="16"/>
      <c r="L88" s="100"/>
      <c r="M88" s="99"/>
      <c r="N88" s="99"/>
      <c r="O88" s="102"/>
      <c r="P88" s="102"/>
      <c r="Q88" s="102"/>
      <c r="R88" s="102"/>
      <c r="S88" s="102"/>
      <c r="T88" s="16"/>
    </row>
    <row r="89" spans="4:20" ht="15" customHeight="1">
      <c r="D89" s="33"/>
      <c r="F89" s="9"/>
      <c r="G89" s="9"/>
      <c r="H89" s="9"/>
      <c r="I89" s="98"/>
      <c r="J89" s="98"/>
      <c r="K89" s="16"/>
      <c r="L89" s="99"/>
      <c r="M89" s="99"/>
      <c r="N89" s="99"/>
      <c r="O89" s="102"/>
      <c r="P89" s="102"/>
      <c r="Q89" s="102"/>
      <c r="R89" s="102"/>
      <c r="S89" s="102"/>
      <c r="T89" s="16"/>
    </row>
    <row r="90" spans="4:20" ht="15" customHeight="1">
      <c r="D90" s="33"/>
      <c r="F90" s="9"/>
      <c r="G90" s="9"/>
      <c r="H90" s="9"/>
      <c r="I90" s="98"/>
      <c r="J90" s="98"/>
      <c r="K90" s="16"/>
      <c r="L90" s="100"/>
      <c r="M90" s="99"/>
      <c r="N90" s="99"/>
      <c r="O90" s="102"/>
      <c r="P90" s="102"/>
      <c r="Q90" s="102"/>
      <c r="R90" s="102"/>
      <c r="S90" s="102"/>
      <c r="T90" s="16"/>
    </row>
    <row r="91" spans="4:20" ht="15" customHeight="1">
      <c r="D91" s="33"/>
      <c r="F91" s="9"/>
      <c r="G91" s="9"/>
      <c r="H91" s="9"/>
      <c r="I91" s="98"/>
      <c r="J91" s="98"/>
      <c r="K91" s="16"/>
      <c r="L91" s="99"/>
      <c r="M91" s="99"/>
      <c r="N91" s="99"/>
      <c r="O91" s="102"/>
      <c r="P91" s="102"/>
      <c r="Q91" s="102"/>
      <c r="R91" s="102"/>
      <c r="S91" s="102"/>
      <c r="T91" s="16"/>
    </row>
    <row r="92" spans="4:20" ht="15" customHeight="1">
      <c r="D92" s="33"/>
      <c r="F92" s="9"/>
      <c r="G92" s="9"/>
      <c r="H92" s="9"/>
      <c r="I92" s="98"/>
      <c r="J92" s="98"/>
      <c r="K92" s="16"/>
      <c r="L92" s="100"/>
      <c r="M92" s="99"/>
      <c r="N92" s="99"/>
      <c r="O92" s="102"/>
      <c r="P92" s="102"/>
      <c r="Q92" s="102"/>
      <c r="R92" s="102"/>
      <c r="S92" s="102"/>
      <c r="T92" s="16"/>
    </row>
    <row r="93" spans="4:20" ht="15" customHeight="1">
      <c r="D93" s="33"/>
      <c r="F93" s="9"/>
      <c r="G93" s="9"/>
      <c r="H93" s="9"/>
      <c r="I93" s="98"/>
      <c r="J93" s="98"/>
      <c r="K93" s="16"/>
      <c r="L93" s="99"/>
      <c r="M93" s="99"/>
      <c r="N93" s="99"/>
      <c r="O93" s="102"/>
      <c r="P93" s="102"/>
      <c r="Q93" s="102"/>
      <c r="R93" s="102"/>
      <c r="S93" s="102"/>
      <c r="T93" s="16"/>
    </row>
    <row r="94" spans="4:20" ht="15" customHeight="1">
      <c r="D94" s="33"/>
      <c r="F94" s="9"/>
      <c r="G94" s="9"/>
      <c r="H94" s="9"/>
      <c r="I94" s="98"/>
      <c r="J94" s="98"/>
      <c r="K94" s="16"/>
      <c r="L94" s="100"/>
      <c r="M94" s="99"/>
      <c r="N94" s="99"/>
      <c r="O94" s="102"/>
      <c r="P94" s="102"/>
      <c r="Q94" s="102"/>
      <c r="R94" s="102"/>
      <c r="S94" s="102"/>
      <c r="T94" s="16"/>
    </row>
    <row r="95" spans="4:20" ht="15" customHeight="1">
      <c r="D95" s="33"/>
      <c r="F95" s="9"/>
      <c r="G95" s="9"/>
      <c r="H95" s="9"/>
      <c r="I95" s="98"/>
      <c r="J95" s="98"/>
      <c r="K95" s="16"/>
      <c r="L95" s="99"/>
      <c r="M95" s="99"/>
      <c r="N95" s="99"/>
      <c r="O95" s="102"/>
      <c r="P95" s="102"/>
      <c r="Q95" s="102"/>
      <c r="R95" s="102"/>
      <c r="S95" s="102"/>
      <c r="T95" s="16"/>
    </row>
    <row r="96" spans="4:20" ht="15" customHeight="1">
      <c r="D96" s="33"/>
      <c r="F96" s="9"/>
      <c r="G96" s="9"/>
      <c r="H96" s="9"/>
      <c r="I96" s="98"/>
      <c r="J96" s="98"/>
      <c r="K96" s="16"/>
      <c r="L96" s="100"/>
      <c r="M96" s="99"/>
      <c r="N96" s="99"/>
      <c r="O96" s="102"/>
      <c r="P96" s="102"/>
      <c r="Q96" s="102"/>
      <c r="R96" s="102"/>
      <c r="S96" s="102"/>
      <c r="T96" s="16"/>
    </row>
    <row r="97" spans="4:20" ht="15" customHeight="1">
      <c r="D97" s="33"/>
      <c r="F97" s="9"/>
      <c r="G97" s="9"/>
      <c r="H97" s="9"/>
      <c r="I97" s="98"/>
      <c r="J97" s="98"/>
      <c r="K97" s="16"/>
      <c r="L97" s="99"/>
      <c r="M97" s="99"/>
      <c r="N97" s="99"/>
      <c r="O97" s="102"/>
      <c r="P97" s="102"/>
      <c r="Q97" s="102"/>
      <c r="R97" s="102"/>
      <c r="S97" s="102"/>
      <c r="T97" s="16"/>
    </row>
    <row r="98" spans="4:20" ht="15" customHeight="1">
      <c r="D98" s="33"/>
      <c r="F98" s="9"/>
      <c r="G98" s="9"/>
      <c r="H98" s="9"/>
      <c r="I98" s="98"/>
      <c r="J98" s="98"/>
      <c r="K98" s="16"/>
      <c r="L98" s="100"/>
      <c r="M98" s="99"/>
      <c r="N98" s="99"/>
      <c r="O98" s="102"/>
      <c r="P98" s="102"/>
      <c r="Q98" s="102"/>
      <c r="R98" s="102"/>
      <c r="S98" s="102"/>
      <c r="T98" s="16"/>
    </row>
    <row r="99" spans="4:20" ht="15" customHeight="1">
      <c r="D99" s="33"/>
      <c r="F99" s="9"/>
      <c r="G99" s="9"/>
      <c r="H99" s="9"/>
      <c r="I99" s="98"/>
      <c r="J99" s="98"/>
      <c r="K99" s="16"/>
      <c r="L99" s="100"/>
      <c r="M99" s="99"/>
      <c r="N99" s="99"/>
      <c r="O99" s="102"/>
      <c r="P99" s="102"/>
      <c r="Q99" s="102"/>
      <c r="R99" s="102"/>
      <c r="S99" s="102"/>
      <c r="T99" s="16"/>
    </row>
    <row r="100" spans="4:20" ht="15" customHeight="1">
      <c r="D100" s="33"/>
      <c r="F100" s="9"/>
      <c r="G100" s="9"/>
      <c r="H100" s="9"/>
      <c r="I100" s="98"/>
      <c r="J100" s="98"/>
      <c r="K100" s="16"/>
      <c r="L100" s="100"/>
      <c r="M100" s="99"/>
      <c r="N100" s="99"/>
      <c r="O100" s="102"/>
      <c r="P100" s="102"/>
      <c r="Q100" s="102"/>
      <c r="R100" s="102"/>
      <c r="S100" s="102"/>
      <c r="T100" s="16"/>
    </row>
    <row r="101" spans="4:20" ht="15" customHeight="1">
      <c r="D101" s="33"/>
      <c r="F101" s="9"/>
      <c r="G101" s="9"/>
      <c r="H101" s="9"/>
      <c r="I101" s="98"/>
      <c r="J101" s="98"/>
      <c r="K101" s="16"/>
      <c r="L101" s="100"/>
      <c r="M101" s="99"/>
      <c r="N101" s="99"/>
      <c r="O101" s="102"/>
      <c r="P101" s="102"/>
      <c r="Q101" s="102"/>
      <c r="R101" s="102"/>
      <c r="S101" s="102"/>
      <c r="T101" s="16"/>
    </row>
    <row r="102" spans="4:20" ht="15" customHeight="1">
      <c r="D102" s="33"/>
      <c r="F102" s="9"/>
      <c r="G102" s="9"/>
      <c r="H102" s="9"/>
      <c r="I102" s="98"/>
      <c r="J102" s="98"/>
      <c r="K102" s="16"/>
      <c r="L102" s="100"/>
      <c r="M102" s="99"/>
      <c r="N102" s="99"/>
      <c r="O102" s="102"/>
      <c r="P102" s="102"/>
      <c r="Q102" s="102"/>
      <c r="R102" s="102"/>
      <c r="S102" s="102"/>
      <c r="T102" s="16"/>
    </row>
    <row r="103" spans="4:20" ht="15" customHeight="1">
      <c r="D103" s="33"/>
      <c r="F103" s="16"/>
      <c r="G103" s="9"/>
      <c r="H103" s="9"/>
      <c r="I103" s="98"/>
      <c r="J103" s="98"/>
      <c r="K103" s="16"/>
      <c r="L103" s="99"/>
      <c r="M103" s="99"/>
      <c r="N103" s="99"/>
      <c r="O103" s="102"/>
      <c r="P103" s="102"/>
      <c r="Q103" s="102"/>
      <c r="R103" s="102"/>
      <c r="S103" s="102"/>
      <c r="T103" s="16"/>
    </row>
    <row r="104" spans="4:20" ht="15" customHeight="1">
      <c r="D104" s="33"/>
      <c r="F104" s="16"/>
      <c r="G104" s="9"/>
      <c r="H104" s="9"/>
      <c r="I104" s="98"/>
      <c r="J104" s="98"/>
      <c r="K104" s="16"/>
      <c r="L104" s="100"/>
      <c r="M104" s="99"/>
      <c r="N104" s="99"/>
      <c r="O104" s="104"/>
      <c r="P104" s="104"/>
      <c r="Q104" s="104"/>
      <c r="R104" s="104"/>
      <c r="S104" s="104"/>
      <c r="T104" s="16"/>
    </row>
    <row r="105" spans="4:20" ht="15" customHeight="1">
      <c r="D105" s="33"/>
      <c r="F105" s="105"/>
      <c r="G105" s="105"/>
      <c r="H105" s="105"/>
      <c r="I105" s="106"/>
      <c r="J105" s="106"/>
      <c r="K105" s="107"/>
      <c r="L105" s="108"/>
      <c r="M105" s="108"/>
      <c r="N105" s="108"/>
      <c r="O105" s="107"/>
      <c r="P105" s="107"/>
      <c r="Q105" s="107"/>
      <c r="R105" s="107"/>
      <c r="S105" s="107"/>
      <c r="T105" s="107"/>
    </row>
    <row r="107" spans="4:20" ht="15" customHeight="1">
      <c r="D107" s="33"/>
    </row>
    <row r="108" spans="4:20" ht="15" customHeight="1">
      <c r="D108" s="33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</row>
    <row r="109" spans="4:20" ht="15" customHeight="1">
      <c r="D109" s="33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</row>
    <row r="110" spans="4:20" ht="15" customHeight="1">
      <c r="D110" s="33"/>
    </row>
    <row r="111" spans="4:20" ht="15" customHeight="1">
      <c r="D111" s="33"/>
    </row>
    <row r="112" spans="4:20" ht="15" customHeight="1">
      <c r="D112" s="33"/>
      <c r="I112" s="41"/>
      <c r="J112" s="42"/>
      <c r="L112" s="95"/>
    </row>
    <row r="113" spans="4:20" ht="15" customHeight="1">
      <c r="D113" s="33"/>
      <c r="I113" s="41"/>
      <c r="J113" s="42"/>
      <c r="L113" s="45"/>
    </row>
    <row r="114" spans="4:20" ht="15" customHeight="1">
      <c r="D114" s="33"/>
      <c r="I114" s="41"/>
      <c r="J114" s="42"/>
      <c r="L114" s="45"/>
    </row>
    <row r="115" spans="4:20" ht="15" customHeight="1">
      <c r="D115" s="33"/>
      <c r="I115" s="41"/>
      <c r="J115" s="42"/>
      <c r="L115" s="45"/>
    </row>
    <row r="116" spans="4:20" ht="15" customHeight="1">
      <c r="D116" s="33"/>
      <c r="I116" s="41"/>
      <c r="J116" s="42"/>
      <c r="L116" s="96"/>
    </row>
    <row r="117" spans="4:20" ht="15" customHeight="1">
      <c r="D117" s="33"/>
      <c r="I117" s="41"/>
      <c r="J117" s="42"/>
      <c r="L117" s="45"/>
    </row>
    <row r="118" spans="4:20" ht="15" customHeight="1">
      <c r="D118" s="33"/>
      <c r="I118" s="41"/>
      <c r="J118" s="42"/>
      <c r="K118" s="46"/>
      <c r="L118" s="97"/>
      <c r="M118" s="48"/>
      <c r="N118" s="48"/>
    </row>
    <row r="119" spans="4:20" ht="15" customHeight="1">
      <c r="D119" s="33"/>
      <c r="I119" s="42"/>
      <c r="J119" s="42"/>
      <c r="K119" s="46"/>
      <c r="L119" s="48"/>
      <c r="M119" s="48"/>
      <c r="N119" s="48"/>
    </row>
    <row r="120" spans="4:20" ht="15" customHeight="1">
      <c r="D120" s="33"/>
    </row>
    <row r="121" spans="4:20" ht="15" customHeight="1">
      <c r="D121" s="33"/>
      <c r="F121" s="9"/>
      <c r="G121" s="9"/>
      <c r="H121" s="9"/>
      <c r="I121" s="9"/>
      <c r="J121" s="9"/>
      <c r="K121" s="16"/>
      <c r="L121" s="9"/>
      <c r="M121" s="16"/>
      <c r="N121" s="16"/>
      <c r="O121" s="9"/>
      <c r="P121" s="9"/>
      <c r="Q121" s="9"/>
      <c r="R121" s="9"/>
      <c r="S121" s="9"/>
      <c r="T121" s="9"/>
    </row>
    <row r="122" spans="4:20" ht="15" customHeight="1">
      <c r="D122" s="33"/>
      <c r="F122" s="9"/>
      <c r="G122" s="9"/>
      <c r="H122" s="9"/>
      <c r="I122" s="98"/>
      <c r="J122" s="98"/>
      <c r="K122" s="16"/>
      <c r="L122" s="99"/>
      <c r="M122" s="99"/>
      <c r="N122" s="99"/>
      <c r="O122" s="16"/>
      <c r="P122" s="16"/>
      <c r="Q122" s="16"/>
      <c r="R122" s="16"/>
      <c r="S122" s="16"/>
      <c r="T122" s="16"/>
    </row>
    <row r="123" spans="4:20" ht="15" customHeight="1">
      <c r="D123" s="33"/>
      <c r="F123" s="9"/>
      <c r="G123" s="9"/>
      <c r="H123" s="9"/>
      <c r="I123" s="98"/>
      <c r="J123" s="98"/>
      <c r="K123" s="16"/>
      <c r="L123" s="100"/>
      <c r="M123" s="99"/>
      <c r="N123" s="99"/>
      <c r="O123" s="101"/>
      <c r="P123" s="101"/>
      <c r="Q123" s="101"/>
      <c r="R123" s="101"/>
      <c r="S123" s="101"/>
      <c r="T123" s="16"/>
    </row>
    <row r="124" spans="4:20" ht="15" customHeight="1">
      <c r="D124" s="33"/>
      <c r="F124" s="9"/>
      <c r="G124" s="9"/>
      <c r="H124" s="9"/>
      <c r="I124" s="98"/>
      <c r="J124" s="98"/>
      <c r="K124" s="16"/>
      <c r="L124" s="99"/>
      <c r="M124" s="99"/>
      <c r="N124" s="99"/>
      <c r="O124" s="101"/>
      <c r="P124" s="101"/>
      <c r="Q124" s="101"/>
      <c r="R124" s="101"/>
      <c r="S124" s="101"/>
      <c r="T124" s="16"/>
    </row>
    <row r="125" spans="4:20" ht="15" customHeight="1">
      <c r="D125" s="33"/>
      <c r="F125" s="9"/>
      <c r="G125" s="9"/>
      <c r="H125" s="9"/>
      <c r="I125" s="98"/>
      <c r="J125" s="98"/>
      <c r="K125" s="16"/>
      <c r="L125" s="100"/>
      <c r="M125" s="99"/>
      <c r="N125" s="99"/>
      <c r="O125" s="101"/>
      <c r="P125" s="101"/>
      <c r="Q125" s="101"/>
      <c r="R125" s="101"/>
      <c r="S125" s="101"/>
      <c r="T125" s="16"/>
    </row>
    <row r="126" spans="4:20" ht="15" customHeight="1">
      <c r="D126" s="33"/>
      <c r="F126" s="9"/>
      <c r="G126" s="9"/>
      <c r="H126" s="9"/>
      <c r="I126" s="98"/>
      <c r="J126" s="98"/>
      <c r="K126" s="16"/>
      <c r="L126" s="99"/>
      <c r="M126" s="99"/>
      <c r="N126" s="99"/>
      <c r="O126" s="101"/>
      <c r="P126" s="101"/>
      <c r="Q126" s="101"/>
      <c r="R126" s="101"/>
      <c r="S126" s="101"/>
      <c r="T126" s="16"/>
    </row>
    <row r="127" spans="4:20" ht="15" customHeight="1">
      <c r="D127" s="33"/>
      <c r="F127" s="9"/>
      <c r="G127" s="9"/>
      <c r="H127" s="9"/>
      <c r="I127" s="98"/>
      <c r="J127" s="98"/>
      <c r="K127" s="16"/>
      <c r="L127" s="100"/>
      <c r="M127" s="99"/>
      <c r="N127" s="99"/>
      <c r="O127" s="101"/>
      <c r="P127" s="101"/>
      <c r="Q127" s="101"/>
      <c r="R127" s="101"/>
      <c r="S127" s="101"/>
      <c r="T127" s="16"/>
    </row>
    <row r="128" spans="4:20" ht="15" customHeight="1">
      <c r="D128" s="33"/>
      <c r="F128" s="9"/>
      <c r="G128" s="9"/>
      <c r="H128" s="9"/>
      <c r="I128" s="98"/>
      <c r="J128" s="98"/>
      <c r="K128" s="16"/>
      <c r="L128" s="100"/>
      <c r="M128" s="99"/>
      <c r="N128" s="99"/>
      <c r="O128" s="101"/>
      <c r="P128" s="101"/>
      <c r="Q128" s="101"/>
      <c r="R128" s="101"/>
      <c r="S128" s="101"/>
      <c r="T128" s="16"/>
    </row>
    <row r="129" spans="4:20" ht="15" customHeight="1">
      <c r="D129" s="33"/>
      <c r="F129" s="9"/>
      <c r="G129" s="9"/>
      <c r="H129" s="9"/>
      <c r="I129" s="98"/>
      <c r="J129" s="98"/>
      <c r="K129" s="16"/>
      <c r="L129" s="100"/>
      <c r="M129" s="99"/>
      <c r="N129" s="99"/>
      <c r="O129" s="101"/>
      <c r="P129" s="101"/>
      <c r="Q129" s="101"/>
      <c r="R129" s="101"/>
      <c r="S129" s="101"/>
      <c r="T129" s="16"/>
    </row>
    <row r="130" spans="4:20" ht="15" customHeight="1">
      <c r="D130" s="33"/>
      <c r="F130" s="9"/>
      <c r="G130" s="9"/>
      <c r="H130" s="9"/>
      <c r="I130" s="98"/>
      <c r="J130" s="98"/>
      <c r="K130" s="16"/>
      <c r="L130" s="100"/>
      <c r="M130" s="99"/>
      <c r="N130" s="99"/>
      <c r="O130" s="101"/>
      <c r="P130" s="101"/>
      <c r="Q130" s="101"/>
      <c r="R130" s="101"/>
      <c r="S130" s="101"/>
      <c r="T130" s="16"/>
    </row>
    <row r="131" spans="4:20" ht="15" customHeight="1">
      <c r="D131" s="33"/>
      <c r="F131" s="9"/>
      <c r="G131" s="9"/>
      <c r="H131" s="9"/>
      <c r="I131" s="98"/>
      <c r="J131" s="98"/>
      <c r="K131" s="16"/>
      <c r="L131" s="100"/>
      <c r="M131" s="99"/>
      <c r="N131" s="99"/>
      <c r="O131" s="101"/>
      <c r="P131" s="101"/>
      <c r="Q131" s="101"/>
      <c r="R131" s="101"/>
      <c r="S131" s="101"/>
      <c r="T131" s="16"/>
    </row>
    <row r="132" spans="4:20" ht="15" customHeight="1">
      <c r="D132" s="33"/>
      <c r="F132" s="9"/>
      <c r="G132" s="9"/>
      <c r="H132" s="9"/>
      <c r="I132" s="98"/>
      <c r="J132" s="98"/>
      <c r="K132" s="16"/>
      <c r="L132" s="100"/>
      <c r="M132" s="99"/>
      <c r="N132" s="99"/>
      <c r="O132" s="101"/>
      <c r="P132" s="101"/>
      <c r="Q132" s="101"/>
      <c r="R132" s="101"/>
      <c r="S132" s="101"/>
      <c r="T132" s="16"/>
    </row>
    <row r="133" spans="4:20" ht="15" customHeight="1">
      <c r="D133" s="33"/>
      <c r="F133" s="9"/>
      <c r="G133" s="9"/>
      <c r="H133" s="9"/>
      <c r="I133" s="98"/>
      <c r="J133" s="98"/>
      <c r="K133" s="16"/>
      <c r="L133" s="100"/>
      <c r="M133" s="99"/>
      <c r="N133" s="99"/>
      <c r="O133" s="101"/>
      <c r="P133" s="101"/>
      <c r="Q133" s="101"/>
      <c r="R133" s="101"/>
      <c r="S133" s="101"/>
      <c r="T133" s="16"/>
    </row>
    <row r="134" spans="4:20" ht="15" customHeight="1">
      <c r="D134" s="33"/>
      <c r="F134" s="9"/>
      <c r="G134" s="9"/>
      <c r="H134" s="9"/>
      <c r="I134" s="98"/>
      <c r="J134" s="98"/>
      <c r="K134" s="16"/>
      <c r="L134" s="99"/>
      <c r="M134" s="99"/>
      <c r="N134" s="99"/>
      <c r="O134" s="101"/>
      <c r="P134" s="101"/>
      <c r="Q134" s="101"/>
      <c r="R134" s="101"/>
      <c r="S134" s="101"/>
      <c r="T134" s="16"/>
    </row>
    <row r="135" spans="4:20" ht="15" customHeight="1">
      <c r="D135" s="33"/>
      <c r="F135" s="9"/>
      <c r="G135" s="9"/>
      <c r="H135" s="9"/>
      <c r="I135" s="98"/>
      <c r="J135" s="98"/>
      <c r="K135" s="16"/>
      <c r="L135" s="103"/>
      <c r="M135" s="99"/>
      <c r="N135" s="99"/>
      <c r="O135" s="101"/>
      <c r="P135" s="101"/>
      <c r="Q135" s="101"/>
      <c r="R135" s="101"/>
      <c r="S135" s="101"/>
      <c r="T135" s="16"/>
    </row>
    <row r="136" spans="4:20" ht="15" customHeight="1">
      <c r="D136" s="33"/>
      <c r="F136" s="9"/>
      <c r="G136" s="9"/>
      <c r="H136" s="9"/>
      <c r="I136" s="98"/>
      <c r="J136" s="98"/>
      <c r="K136" s="16"/>
      <c r="L136" s="99"/>
      <c r="M136" s="99"/>
      <c r="N136" s="99"/>
      <c r="O136" s="102"/>
      <c r="P136" s="102"/>
      <c r="Q136" s="102"/>
      <c r="R136" s="102"/>
      <c r="S136" s="102"/>
      <c r="T136" s="16"/>
    </row>
    <row r="137" spans="4:20" ht="15" customHeight="1">
      <c r="D137" s="33"/>
      <c r="F137" s="9"/>
      <c r="G137" s="9"/>
      <c r="H137" s="9"/>
      <c r="I137" s="98"/>
      <c r="J137" s="98"/>
      <c r="K137" s="16"/>
      <c r="L137" s="103"/>
      <c r="M137" s="99"/>
      <c r="N137" s="99"/>
      <c r="O137" s="102"/>
      <c r="P137" s="102"/>
      <c r="Q137" s="102"/>
      <c r="R137" s="102"/>
      <c r="S137" s="102"/>
      <c r="T137" s="16"/>
    </row>
    <row r="138" spans="4:20" ht="15" customHeight="1">
      <c r="D138" s="33"/>
      <c r="F138" s="9"/>
      <c r="G138" s="9"/>
      <c r="H138" s="9"/>
      <c r="I138" s="98"/>
      <c r="J138" s="98"/>
      <c r="K138" s="16"/>
      <c r="L138" s="99"/>
      <c r="M138" s="99"/>
      <c r="N138" s="99"/>
      <c r="O138" s="102"/>
      <c r="P138" s="102"/>
      <c r="Q138" s="102"/>
      <c r="R138" s="102"/>
      <c r="S138" s="102"/>
      <c r="T138" s="16"/>
    </row>
    <row r="139" spans="4:20" ht="15" customHeight="1">
      <c r="D139" s="33"/>
      <c r="F139" s="9"/>
      <c r="G139" s="9"/>
      <c r="H139" s="9"/>
      <c r="I139" s="98"/>
      <c r="J139" s="98"/>
      <c r="K139" s="16"/>
      <c r="L139" s="100"/>
      <c r="M139" s="99"/>
      <c r="N139" s="99"/>
      <c r="O139" s="102"/>
      <c r="P139" s="102"/>
      <c r="Q139" s="102"/>
      <c r="R139" s="102"/>
      <c r="S139" s="102"/>
      <c r="T139" s="16"/>
    </row>
    <row r="140" spans="4:20" ht="15" customHeight="1">
      <c r="D140" s="33"/>
      <c r="F140" s="9"/>
      <c r="G140" s="9"/>
      <c r="H140" s="9"/>
      <c r="I140" s="98"/>
      <c r="J140" s="98"/>
      <c r="K140" s="16"/>
      <c r="L140" s="99"/>
      <c r="M140" s="99"/>
      <c r="N140" s="99"/>
      <c r="O140" s="102"/>
      <c r="P140" s="102"/>
      <c r="Q140" s="102"/>
      <c r="R140" s="102"/>
      <c r="S140" s="102"/>
      <c r="T140" s="16"/>
    </row>
    <row r="141" spans="4:20" ht="15" customHeight="1">
      <c r="D141" s="33"/>
      <c r="F141" s="9"/>
      <c r="G141" s="9"/>
      <c r="H141" s="9"/>
      <c r="I141" s="98"/>
      <c r="J141" s="98"/>
      <c r="K141" s="16"/>
      <c r="L141" s="100"/>
      <c r="M141" s="99"/>
      <c r="N141" s="99"/>
      <c r="O141" s="102"/>
      <c r="P141" s="102"/>
      <c r="Q141" s="102"/>
      <c r="R141" s="102"/>
      <c r="S141" s="102"/>
      <c r="T141" s="16"/>
    </row>
    <row r="142" spans="4:20" ht="15" customHeight="1">
      <c r="D142" s="33"/>
      <c r="F142" s="9"/>
      <c r="G142" s="9"/>
      <c r="H142" s="9"/>
      <c r="I142" s="98"/>
      <c r="J142" s="98"/>
      <c r="K142" s="16"/>
      <c r="L142" s="99"/>
      <c r="M142" s="99"/>
      <c r="N142" s="99"/>
      <c r="O142" s="102"/>
      <c r="P142" s="102"/>
      <c r="Q142" s="102"/>
      <c r="R142" s="102"/>
      <c r="S142" s="102"/>
      <c r="T142" s="16"/>
    </row>
    <row r="143" spans="4:20" ht="15" customHeight="1">
      <c r="D143" s="33"/>
      <c r="F143" s="9"/>
      <c r="G143" s="9"/>
      <c r="H143" s="9"/>
      <c r="I143" s="98"/>
      <c r="J143" s="98"/>
      <c r="K143" s="16"/>
      <c r="L143" s="100"/>
      <c r="M143" s="99"/>
      <c r="N143" s="99"/>
      <c r="O143" s="102"/>
      <c r="P143" s="102"/>
      <c r="Q143" s="102"/>
      <c r="R143" s="102"/>
      <c r="S143" s="102"/>
      <c r="T143" s="16"/>
    </row>
    <row r="144" spans="4:20" ht="15" customHeight="1">
      <c r="D144" s="33"/>
      <c r="F144" s="9"/>
      <c r="G144" s="9"/>
      <c r="H144" s="9"/>
      <c r="I144" s="98"/>
      <c r="J144" s="98"/>
      <c r="K144" s="16"/>
      <c r="L144" s="99"/>
      <c r="M144" s="99"/>
      <c r="N144" s="99"/>
      <c r="O144" s="102"/>
      <c r="P144" s="102"/>
      <c r="Q144" s="102"/>
      <c r="R144" s="102"/>
      <c r="S144" s="102"/>
      <c r="T144" s="16"/>
    </row>
    <row r="145" spans="4:20" ht="15" customHeight="1">
      <c r="D145" s="33"/>
      <c r="F145" s="9"/>
      <c r="G145" s="9"/>
      <c r="H145" s="9"/>
      <c r="I145" s="98"/>
      <c r="J145" s="98"/>
      <c r="K145" s="16"/>
      <c r="L145" s="100"/>
      <c r="M145" s="99"/>
      <c r="N145" s="99"/>
      <c r="O145" s="102"/>
      <c r="P145" s="102"/>
      <c r="Q145" s="102"/>
      <c r="R145" s="102"/>
      <c r="S145" s="102"/>
      <c r="T145" s="16"/>
    </row>
    <row r="146" spans="4:20" ht="15" customHeight="1">
      <c r="D146" s="33"/>
      <c r="F146" s="9"/>
      <c r="G146" s="9"/>
      <c r="H146" s="9"/>
      <c r="I146" s="98"/>
      <c r="J146" s="98"/>
      <c r="K146" s="16"/>
      <c r="L146" s="99"/>
      <c r="M146" s="99"/>
      <c r="N146" s="99"/>
      <c r="O146" s="102"/>
      <c r="P146" s="102"/>
      <c r="Q146" s="102"/>
      <c r="R146" s="102"/>
      <c r="S146" s="102"/>
      <c r="T146" s="16"/>
    </row>
    <row r="147" spans="4:20" ht="15" customHeight="1">
      <c r="D147" s="33"/>
      <c r="F147" s="9"/>
      <c r="G147" s="9"/>
      <c r="H147" s="9"/>
      <c r="I147" s="98"/>
      <c r="J147" s="98"/>
      <c r="K147" s="16"/>
      <c r="L147" s="100"/>
      <c r="M147" s="99"/>
      <c r="N147" s="99"/>
      <c r="O147" s="102"/>
      <c r="P147" s="102"/>
      <c r="Q147" s="102"/>
      <c r="R147" s="102"/>
      <c r="S147" s="102"/>
      <c r="T147" s="16"/>
    </row>
    <row r="148" spans="4:20" ht="15" customHeight="1">
      <c r="D148" s="33"/>
      <c r="F148" s="9"/>
      <c r="G148" s="9"/>
      <c r="H148" s="9"/>
      <c r="I148" s="98"/>
      <c r="J148" s="98"/>
      <c r="K148" s="16"/>
      <c r="L148" s="99"/>
      <c r="M148" s="99"/>
      <c r="N148" s="99"/>
      <c r="O148" s="102"/>
      <c r="P148" s="102"/>
      <c r="Q148" s="102"/>
      <c r="R148" s="102"/>
      <c r="S148" s="102"/>
      <c r="T148" s="16"/>
    </row>
    <row r="149" spans="4:20" ht="15" customHeight="1">
      <c r="D149" s="33"/>
      <c r="F149" s="9"/>
      <c r="G149" s="9"/>
      <c r="H149" s="9"/>
      <c r="I149" s="98"/>
      <c r="J149" s="98"/>
      <c r="K149" s="16"/>
      <c r="L149" s="100"/>
      <c r="M149" s="99"/>
      <c r="N149" s="99"/>
      <c r="O149" s="102"/>
      <c r="P149" s="102"/>
      <c r="Q149" s="102"/>
      <c r="R149" s="102"/>
      <c r="S149" s="102"/>
      <c r="T149" s="16"/>
    </row>
    <row r="150" spans="4:20" ht="15" customHeight="1">
      <c r="D150" s="33"/>
      <c r="F150" s="9"/>
      <c r="G150" s="9"/>
      <c r="H150" s="9"/>
      <c r="I150" s="98"/>
      <c r="J150" s="98"/>
      <c r="K150" s="16"/>
      <c r="L150" s="99"/>
      <c r="M150" s="99"/>
      <c r="N150" s="99"/>
      <c r="O150" s="102"/>
      <c r="P150" s="102"/>
      <c r="Q150" s="102"/>
      <c r="R150" s="102"/>
      <c r="S150" s="102"/>
      <c r="T150" s="16"/>
    </row>
    <row r="151" spans="4:20" ht="15" customHeight="1">
      <c r="D151" s="33"/>
      <c r="F151" s="9"/>
      <c r="G151" s="9"/>
      <c r="H151" s="9"/>
      <c r="I151" s="98"/>
      <c r="J151" s="98"/>
      <c r="K151" s="16"/>
      <c r="L151" s="100"/>
      <c r="M151" s="99"/>
      <c r="N151" s="99"/>
      <c r="O151" s="102"/>
      <c r="P151" s="102"/>
      <c r="Q151" s="102"/>
      <c r="R151" s="102"/>
      <c r="S151" s="102"/>
      <c r="T151" s="16"/>
    </row>
    <row r="152" spans="4:20" ht="15" customHeight="1">
      <c r="D152" s="33"/>
      <c r="F152" s="9"/>
      <c r="G152" s="9"/>
      <c r="H152" s="9"/>
      <c r="I152" s="98"/>
      <c r="J152" s="98"/>
      <c r="K152" s="16"/>
      <c r="L152" s="99"/>
      <c r="M152" s="99"/>
      <c r="N152" s="99"/>
      <c r="O152" s="102"/>
      <c r="P152" s="102"/>
      <c r="Q152" s="102"/>
      <c r="R152" s="102"/>
      <c r="S152" s="102"/>
      <c r="T152" s="16"/>
    </row>
    <row r="153" spans="4:20" ht="15" customHeight="1">
      <c r="D153" s="33"/>
      <c r="F153" s="9"/>
      <c r="G153" s="9"/>
      <c r="H153" s="9"/>
      <c r="I153" s="98"/>
      <c r="J153" s="98"/>
      <c r="K153" s="16"/>
      <c r="L153" s="100"/>
      <c r="M153" s="99"/>
      <c r="N153" s="99"/>
      <c r="O153" s="102"/>
      <c r="P153" s="102"/>
      <c r="Q153" s="102"/>
      <c r="R153" s="102"/>
      <c r="S153" s="102"/>
      <c r="T153" s="16"/>
    </row>
    <row r="154" spans="4:20" ht="15" customHeight="1">
      <c r="D154" s="33"/>
      <c r="F154" s="9"/>
      <c r="G154" s="9"/>
      <c r="H154" s="9"/>
      <c r="I154" s="98"/>
      <c r="J154" s="98"/>
      <c r="K154" s="16"/>
      <c r="L154" s="99"/>
      <c r="M154" s="99"/>
      <c r="N154" s="99"/>
      <c r="O154" s="102"/>
      <c r="P154" s="102"/>
      <c r="Q154" s="102"/>
      <c r="R154" s="102"/>
      <c r="S154" s="102"/>
      <c r="T154" s="16"/>
    </row>
    <row r="155" spans="4:20" ht="15" customHeight="1">
      <c r="D155" s="33"/>
      <c r="F155" s="9"/>
      <c r="G155" s="9"/>
      <c r="H155" s="9"/>
      <c r="I155" s="98"/>
      <c r="J155" s="98"/>
      <c r="K155" s="16"/>
      <c r="L155" s="100"/>
      <c r="M155" s="99"/>
      <c r="N155" s="99"/>
      <c r="O155" s="102"/>
      <c r="P155" s="102"/>
      <c r="Q155" s="102"/>
      <c r="R155" s="102"/>
      <c r="S155" s="102"/>
      <c r="T155" s="16"/>
    </row>
    <row r="156" spans="4:20" ht="15" customHeight="1">
      <c r="D156" s="33"/>
      <c r="F156" s="9"/>
      <c r="G156" s="9"/>
      <c r="H156" s="9"/>
      <c r="I156" s="98"/>
      <c r="J156" s="98"/>
      <c r="K156" s="16"/>
      <c r="L156" s="99"/>
      <c r="M156" s="99"/>
      <c r="N156" s="99"/>
      <c r="O156" s="102"/>
      <c r="P156" s="102"/>
      <c r="Q156" s="102"/>
      <c r="R156" s="102"/>
      <c r="S156" s="102"/>
      <c r="T156" s="16"/>
    </row>
    <row r="157" spans="4:20" ht="15" customHeight="1">
      <c r="D157" s="33"/>
      <c r="F157" s="9"/>
      <c r="G157" s="9"/>
      <c r="H157" s="9"/>
      <c r="I157" s="98"/>
      <c r="J157" s="98"/>
      <c r="K157" s="16"/>
      <c r="L157" s="100"/>
      <c r="M157" s="99"/>
      <c r="N157" s="99"/>
      <c r="O157" s="102"/>
      <c r="P157" s="102"/>
      <c r="Q157" s="102"/>
      <c r="R157" s="102"/>
      <c r="S157" s="102"/>
      <c r="T157" s="16"/>
    </row>
    <row r="158" spans="4:20" ht="15" customHeight="1">
      <c r="D158" s="33"/>
      <c r="F158" s="9"/>
      <c r="G158" s="9"/>
      <c r="H158" s="9"/>
      <c r="I158" s="98"/>
      <c r="J158" s="98"/>
      <c r="K158" s="16"/>
      <c r="L158" s="99"/>
      <c r="M158" s="99"/>
      <c r="N158" s="99"/>
      <c r="O158" s="102"/>
      <c r="P158" s="102"/>
      <c r="Q158" s="102"/>
      <c r="R158" s="102"/>
      <c r="S158" s="102"/>
      <c r="T158" s="16"/>
    </row>
    <row r="159" spans="4:20" ht="15" customHeight="1">
      <c r="D159" s="33"/>
      <c r="F159" s="9"/>
      <c r="G159" s="9"/>
      <c r="H159" s="9"/>
      <c r="I159" s="98"/>
      <c r="J159" s="98"/>
      <c r="K159" s="16"/>
      <c r="L159" s="100"/>
      <c r="M159" s="99"/>
      <c r="N159" s="99"/>
      <c r="O159" s="102"/>
      <c r="P159" s="102"/>
      <c r="Q159" s="102"/>
      <c r="R159" s="102"/>
      <c r="S159" s="102"/>
      <c r="T159" s="16"/>
    </row>
    <row r="160" spans="4:20" ht="15" customHeight="1">
      <c r="D160" s="33"/>
      <c r="F160" s="9"/>
      <c r="G160" s="9"/>
      <c r="H160" s="9"/>
      <c r="I160" s="98"/>
      <c r="J160" s="98"/>
      <c r="K160" s="16"/>
      <c r="L160" s="100"/>
      <c r="M160" s="99"/>
      <c r="N160" s="99"/>
      <c r="O160" s="102"/>
      <c r="P160" s="102"/>
      <c r="Q160" s="102"/>
      <c r="R160" s="102"/>
      <c r="S160" s="102"/>
      <c r="T160" s="16"/>
    </row>
    <row r="161" spans="4:20" ht="15" customHeight="1">
      <c r="D161" s="33"/>
      <c r="F161" s="9"/>
      <c r="G161" s="9"/>
      <c r="H161" s="9"/>
      <c r="I161" s="98"/>
      <c r="J161" s="98"/>
      <c r="K161" s="16"/>
      <c r="L161" s="100"/>
      <c r="M161" s="99"/>
      <c r="N161" s="99"/>
      <c r="O161" s="102"/>
      <c r="P161" s="102"/>
      <c r="Q161" s="102"/>
      <c r="R161" s="102"/>
      <c r="S161" s="102"/>
      <c r="T161" s="16"/>
    </row>
    <row r="162" spans="4:20" ht="15" customHeight="1">
      <c r="D162" s="33"/>
      <c r="F162" s="9"/>
      <c r="G162" s="9"/>
      <c r="H162" s="9"/>
      <c r="I162" s="98"/>
      <c r="J162" s="98"/>
      <c r="K162" s="16"/>
      <c r="L162" s="100"/>
      <c r="M162" s="99"/>
      <c r="N162" s="99"/>
      <c r="O162" s="102"/>
      <c r="P162" s="102"/>
      <c r="Q162" s="102"/>
      <c r="R162" s="102"/>
      <c r="S162" s="102"/>
      <c r="T162" s="16"/>
    </row>
    <row r="163" spans="4:20" ht="15" customHeight="1">
      <c r="D163" s="33"/>
      <c r="F163" s="9"/>
      <c r="G163" s="9"/>
      <c r="H163" s="9"/>
      <c r="I163" s="98"/>
      <c r="J163" s="98"/>
      <c r="K163" s="16"/>
      <c r="L163" s="100"/>
      <c r="M163" s="99"/>
      <c r="N163" s="99"/>
      <c r="O163" s="102"/>
      <c r="P163" s="102"/>
      <c r="Q163" s="102"/>
      <c r="R163" s="102"/>
      <c r="S163" s="102"/>
      <c r="T163" s="16"/>
    </row>
    <row r="164" spans="4:20" ht="15" customHeight="1">
      <c r="D164" s="33"/>
      <c r="F164" s="16"/>
      <c r="G164" s="9"/>
      <c r="H164" s="9"/>
      <c r="I164" s="98"/>
      <c r="J164" s="98"/>
      <c r="K164" s="16"/>
      <c r="L164" s="99"/>
      <c r="M164" s="99"/>
      <c r="N164" s="99"/>
      <c r="O164" s="102"/>
      <c r="P164" s="102"/>
      <c r="Q164" s="102"/>
      <c r="R164" s="102"/>
      <c r="S164" s="102"/>
      <c r="T164" s="16"/>
    </row>
    <row r="165" spans="4:20" ht="15" customHeight="1">
      <c r="D165" s="33"/>
      <c r="F165" s="16"/>
      <c r="G165" s="9"/>
      <c r="H165" s="9"/>
      <c r="I165" s="98"/>
      <c r="J165" s="98"/>
      <c r="K165" s="16"/>
      <c r="L165" s="100"/>
      <c r="M165" s="99"/>
      <c r="N165" s="99"/>
      <c r="O165" s="104"/>
      <c r="P165" s="104"/>
      <c r="Q165" s="104"/>
      <c r="R165" s="104"/>
      <c r="S165" s="104"/>
      <c r="T165" s="16"/>
    </row>
    <row r="166" spans="4:20" ht="15" customHeight="1">
      <c r="D166" s="33"/>
      <c r="F166" s="105"/>
      <c r="G166" s="105"/>
      <c r="H166" s="105"/>
      <c r="I166" s="106"/>
      <c r="J166" s="106"/>
      <c r="K166" s="107"/>
      <c r="L166" s="108"/>
      <c r="M166" s="108"/>
      <c r="N166" s="108"/>
      <c r="O166" s="107"/>
      <c r="P166" s="107"/>
      <c r="Q166" s="107"/>
      <c r="R166" s="107"/>
      <c r="S166" s="107"/>
      <c r="T166" s="107"/>
    </row>
  </sheetData>
  <mergeCells count="17">
    <mergeCell ref="V45:Y45"/>
    <mergeCell ref="W36:Z36"/>
    <mergeCell ref="W33:Z33"/>
    <mergeCell ref="F17:Z17"/>
    <mergeCell ref="F19:F20"/>
    <mergeCell ref="N19:N20"/>
    <mergeCell ref="H21:I21"/>
    <mergeCell ref="H22:I22"/>
    <mergeCell ref="H23:I23"/>
    <mergeCell ref="H24:I24"/>
    <mergeCell ref="G19:J20"/>
    <mergeCell ref="K19:M20"/>
    <mergeCell ref="O19:Q20"/>
    <mergeCell ref="R19:T20"/>
    <mergeCell ref="U19:Z20"/>
    <mergeCell ref="H43:I43"/>
    <mergeCell ref="F7:Y8"/>
  </mergeCells>
  <phoneticPr fontId="15"/>
  <printOptions horizontalCentered="1" verticalCentered="1"/>
  <pageMargins left="0" right="0" top="0.78740157480314965" bottom="0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indexed="42"/>
    <pageSetUpPr fitToPage="1"/>
  </sheetPr>
  <dimension ref="A1:O51"/>
  <sheetViews>
    <sheetView showZeros="0" view="pageBreakPreview" zoomScaleNormal="100" zoomScaleSheetLayoutView="100" workbookViewId="0">
      <selection sqref="A1:XFD1048576"/>
    </sheetView>
  </sheetViews>
  <sheetFormatPr defaultColWidth="8.796875" defaultRowHeight="17.25"/>
  <cols>
    <col min="1" max="1" width="3.69921875" style="28" customWidth="1"/>
    <col min="2" max="2" width="20.69921875" style="28" customWidth="1"/>
    <col min="3" max="3" width="19.69921875" style="248" customWidth="1"/>
    <col min="4" max="4" width="4.69921875" style="29" customWidth="1"/>
    <col min="5" max="5" width="3.19921875" style="28" customWidth="1"/>
    <col min="6" max="6" width="6.69921875" style="28" customWidth="1"/>
    <col min="7" max="7" width="8.69921875" style="28" customWidth="1"/>
    <col min="8" max="8" width="9.69921875" style="28" customWidth="1"/>
    <col min="9" max="9" width="4.296875" style="28" customWidth="1"/>
    <col min="10" max="10" width="4.69921875" style="28" customWidth="1"/>
    <col min="11" max="11" width="3.19921875" style="40" customWidth="1"/>
    <col min="12" max="12" width="8.69921875" style="28" customWidth="1"/>
    <col min="13" max="13" width="4.69921875" style="28" customWidth="1"/>
    <col min="14" max="14" width="3.19921875" style="28" customWidth="1"/>
    <col min="15" max="15" width="8.69921875" style="28" customWidth="1"/>
    <col min="16" max="16384" width="8.796875" style="28"/>
  </cols>
  <sheetData>
    <row r="1" spans="1:15" s="3" customFormat="1" ht="13.5">
      <c r="A1" s="1"/>
      <c r="B1" s="2"/>
      <c r="C1" s="243"/>
      <c r="D1" s="4"/>
      <c r="E1" s="5"/>
      <c r="F1" s="6"/>
      <c r="G1" s="7"/>
      <c r="H1" s="8"/>
      <c r="I1" s="9"/>
      <c r="K1" s="5"/>
      <c r="N1" s="8" t="s">
        <v>579</v>
      </c>
      <c r="O1" s="5">
        <v>1</v>
      </c>
    </row>
    <row r="2" spans="1:15" s="10" customFormat="1" ht="30" customHeight="1">
      <c r="A2" s="523" t="s">
        <v>1219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5"/>
    </row>
    <row r="3" spans="1:15" s="10" customFormat="1" ht="13.5" customHeight="1">
      <c r="A3" s="281"/>
      <c r="B3" s="30" t="s">
        <v>1217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3"/>
    </row>
    <row r="4" spans="1:15" s="10" customFormat="1" ht="15.95" customHeight="1">
      <c r="A4" s="536" t="s">
        <v>6</v>
      </c>
      <c r="B4" s="539" t="s">
        <v>33</v>
      </c>
      <c r="C4" s="542" t="s">
        <v>8</v>
      </c>
      <c r="D4" s="526" t="s">
        <v>1213</v>
      </c>
      <c r="E4" s="527"/>
      <c r="F4" s="527"/>
      <c r="G4" s="527"/>
      <c r="H4" s="527"/>
      <c r="I4" s="528"/>
      <c r="J4" s="526" t="s">
        <v>1214</v>
      </c>
      <c r="K4" s="527"/>
      <c r="L4" s="532"/>
      <c r="M4" s="534" t="s">
        <v>1215</v>
      </c>
      <c r="N4" s="527"/>
      <c r="O4" s="528"/>
    </row>
    <row r="5" spans="1:15" s="10" customFormat="1" ht="15.95" customHeight="1">
      <c r="A5" s="537"/>
      <c r="B5" s="540"/>
      <c r="C5" s="543"/>
      <c r="D5" s="529"/>
      <c r="E5" s="530"/>
      <c r="F5" s="530"/>
      <c r="G5" s="530"/>
      <c r="H5" s="530"/>
      <c r="I5" s="531"/>
      <c r="J5" s="529"/>
      <c r="K5" s="530"/>
      <c r="L5" s="533"/>
      <c r="M5" s="535"/>
      <c r="N5" s="530"/>
      <c r="O5" s="531"/>
    </row>
    <row r="6" spans="1:15" s="3" customFormat="1" ht="15.95" customHeight="1">
      <c r="A6" s="538"/>
      <c r="B6" s="541"/>
      <c r="C6" s="544"/>
      <c r="D6" s="356" t="s">
        <v>4</v>
      </c>
      <c r="E6" s="304" t="s">
        <v>5</v>
      </c>
      <c r="F6" s="305"/>
      <c r="G6" s="306"/>
      <c r="H6" s="545"/>
      <c r="I6" s="546"/>
      <c r="J6" s="341" t="s">
        <v>4</v>
      </c>
      <c r="K6" s="304" t="s">
        <v>5</v>
      </c>
      <c r="L6" s="307"/>
      <c r="M6" s="308" t="s">
        <v>4</v>
      </c>
      <c r="N6" s="304" t="s">
        <v>5</v>
      </c>
      <c r="O6" s="342"/>
    </row>
    <row r="7" spans="1:15" s="16" customFormat="1" ht="11.1" customHeight="1">
      <c r="A7" s="11"/>
      <c r="B7" s="12"/>
      <c r="C7" s="244"/>
      <c r="D7" s="357"/>
      <c r="E7" s="13"/>
      <c r="F7" s="14"/>
      <c r="G7" s="15"/>
      <c r="I7" s="358"/>
      <c r="J7" s="343"/>
      <c r="K7" s="13"/>
      <c r="M7" s="234"/>
      <c r="N7" s="12"/>
      <c r="O7" s="344"/>
    </row>
    <row r="8" spans="1:15" s="16" customFormat="1" ht="11.1" customHeight="1">
      <c r="A8" s="385"/>
      <c r="B8" s="386"/>
      <c r="C8" s="244"/>
      <c r="D8" s="357"/>
      <c r="E8" s="13"/>
      <c r="F8" s="14"/>
      <c r="G8" s="15"/>
      <c r="I8" s="358"/>
      <c r="J8" s="343"/>
      <c r="K8" s="13"/>
      <c r="M8" s="234"/>
      <c r="N8" s="12"/>
      <c r="O8" s="344"/>
    </row>
    <row r="9" spans="1:15" s="16" customFormat="1" ht="11.1" customHeight="1">
      <c r="A9" s="387" t="s">
        <v>38</v>
      </c>
      <c r="B9" s="388" t="s">
        <v>587</v>
      </c>
      <c r="C9" s="245"/>
      <c r="D9" s="359"/>
      <c r="E9" s="390"/>
      <c r="F9" s="17"/>
      <c r="G9" s="18"/>
      <c r="H9" s="19"/>
      <c r="I9" s="360"/>
      <c r="J9" s="343"/>
      <c r="K9" s="13"/>
      <c r="M9" s="234"/>
      <c r="N9" s="12"/>
      <c r="O9" s="344"/>
    </row>
    <row r="10" spans="1:15" s="16" customFormat="1" ht="11.1" customHeight="1">
      <c r="A10" s="11"/>
      <c r="B10" s="12"/>
      <c r="C10" s="244"/>
      <c r="D10" s="357"/>
      <c r="E10" s="13"/>
      <c r="F10" s="400"/>
      <c r="G10" s="401"/>
      <c r="I10" s="358"/>
      <c r="J10" s="331"/>
      <c r="K10" s="325"/>
      <c r="L10" s="332"/>
      <c r="M10" s="327"/>
      <c r="N10" s="325"/>
      <c r="O10" s="332"/>
    </row>
    <row r="11" spans="1:15" s="16" customFormat="1" ht="11.1" customHeight="1">
      <c r="A11" s="385"/>
      <c r="B11" s="386"/>
      <c r="C11" s="244" t="s">
        <v>694</v>
      </c>
      <c r="D11" s="357"/>
      <c r="E11" s="13"/>
      <c r="F11" s="400"/>
      <c r="G11" s="401"/>
      <c r="I11" s="358"/>
      <c r="J11" s="333"/>
      <c r="K11" s="24"/>
      <c r="L11" s="334"/>
      <c r="M11" s="236"/>
      <c r="N11" s="24"/>
      <c r="O11" s="334"/>
    </row>
    <row r="12" spans="1:15" s="16" customFormat="1" ht="11.1" customHeight="1">
      <c r="A12" s="387"/>
      <c r="B12" s="388" t="s">
        <v>619</v>
      </c>
      <c r="C12" s="245" t="s">
        <v>625</v>
      </c>
      <c r="D12" s="389">
        <v>1</v>
      </c>
      <c r="E12" s="390" t="s">
        <v>636</v>
      </c>
      <c r="F12" s="398"/>
      <c r="G12" s="399"/>
      <c r="H12" s="19"/>
      <c r="I12" s="360"/>
      <c r="J12" s="335"/>
      <c r="K12" s="22"/>
      <c r="L12" s="336">
        <v>0</v>
      </c>
      <c r="M12" s="250">
        <v>1</v>
      </c>
      <c r="N12" s="22" t="s">
        <v>1216</v>
      </c>
      <c r="O12" s="336">
        <v>0</v>
      </c>
    </row>
    <row r="13" spans="1:15" s="16" customFormat="1" ht="11.1" customHeight="1">
      <c r="A13" s="11"/>
      <c r="B13" s="12"/>
      <c r="C13" s="244"/>
      <c r="D13" s="357"/>
      <c r="E13" s="13"/>
      <c r="F13" s="400"/>
      <c r="G13" s="401"/>
      <c r="I13" s="358"/>
      <c r="J13" s="346" t="s">
        <v>1076</v>
      </c>
      <c r="K13" s="325"/>
      <c r="L13" s="239"/>
      <c r="M13" s="346" t="s">
        <v>1076</v>
      </c>
      <c r="N13" s="325"/>
      <c r="O13" s="338"/>
    </row>
    <row r="14" spans="1:15" s="16" customFormat="1" ht="11.1" customHeight="1">
      <c r="A14" s="385"/>
      <c r="B14" s="386"/>
      <c r="C14" s="244" t="s">
        <v>694</v>
      </c>
      <c r="D14" s="357"/>
      <c r="E14" s="13"/>
      <c r="F14" s="400"/>
      <c r="G14" s="401"/>
      <c r="I14" s="358"/>
      <c r="J14" s="402">
        <v>0.54</v>
      </c>
      <c r="K14" s="24"/>
      <c r="L14" s="2"/>
      <c r="M14" s="403">
        <v>0.46</v>
      </c>
      <c r="N14" s="24"/>
      <c r="O14" s="334"/>
    </row>
    <row r="15" spans="1:15" s="16" customFormat="1" ht="11.1" customHeight="1">
      <c r="A15" s="387"/>
      <c r="B15" s="388" t="s">
        <v>620</v>
      </c>
      <c r="C15" s="245" t="s">
        <v>626</v>
      </c>
      <c r="D15" s="389">
        <v>1</v>
      </c>
      <c r="E15" s="390" t="s">
        <v>636</v>
      </c>
      <c r="F15" s="398"/>
      <c r="G15" s="399"/>
      <c r="H15" s="19"/>
      <c r="I15" s="360"/>
      <c r="J15" s="348"/>
      <c r="K15" s="22" t="s">
        <v>1216</v>
      </c>
      <c r="L15" s="329">
        <v>0</v>
      </c>
      <c r="M15" s="240"/>
      <c r="N15" s="22" t="s">
        <v>1216</v>
      </c>
      <c r="O15" s="340">
        <v>0</v>
      </c>
    </row>
    <row r="16" spans="1:15" s="16" customFormat="1" ht="11.1" customHeight="1">
      <c r="A16" s="11"/>
      <c r="B16" s="12"/>
      <c r="C16" s="244"/>
      <c r="D16" s="357"/>
      <c r="E16" s="13"/>
      <c r="F16" s="400"/>
      <c r="G16" s="401"/>
      <c r="I16" s="358"/>
      <c r="J16" s="333"/>
      <c r="K16" s="325"/>
      <c r="L16" s="332"/>
      <c r="M16" s="236"/>
      <c r="N16" s="325"/>
      <c r="O16" s="332"/>
    </row>
    <row r="17" spans="1:15" s="16" customFormat="1" ht="11.1" customHeight="1">
      <c r="A17" s="385"/>
      <c r="B17" s="386"/>
      <c r="C17" s="244" t="s">
        <v>694</v>
      </c>
      <c r="D17" s="357"/>
      <c r="E17" s="13"/>
      <c r="F17" s="400"/>
      <c r="G17" s="401"/>
      <c r="I17" s="358"/>
      <c r="J17" s="333"/>
      <c r="K17" s="24"/>
      <c r="L17" s="334"/>
      <c r="M17" s="236"/>
      <c r="N17" s="24"/>
      <c r="O17" s="334"/>
    </row>
    <row r="18" spans="1:15" s="16" customFormat="1" ht="11.1" customHeight="1">
      <c r="A18" s="387"/>
      <c r="B18" s="388" t="s">
        <v>621</v>
      </c>
      <c r="C18" s="245" t="s">
        <v>627</v>
      </c>
      <c r="D18" s="389">
        <v>1</v>
      </c>
      <c r="E18" s="390" t="s">
        <v>636</v>
      </c>
      <c r="F18" s="398"/>
      <c r="G18" s="399"/>
      <c r="H18" s="19"/>
      <c r="I18" s="360"/>
      <c r="J18" s="335">
        <v>1</v>
      </c>
      <c r="K18" s="22" t="s">
        <v>1216</v>
      </c>
      <c r="L18" s="336">
        <v>0</v>
      </c>
      <c r="M18" s="250"/>
      <c r="N18" s="22"/>
      <c r="O18" s="336">
        <v>0</v>
      </c>
    </row>
    <row r="19" spans="1:15" s="16" customFormat="1" ht="11.1" customHeight="1">
      <c r="A19" s="11"/>
      <c r="B19" s="12"/>
      <c r="C19" s="244"/>
      <c r="D19" s="357"/>
      <c r="E19" s="13"/>
      <c r="F19" s="400"/>
      <c r="G19" s="401"/>
      <c r="I19" s="358"/>
      <c r="J19" s="337"/>
      <c r="K19" s="325"/>
      <c r="L19" s="332"/>
      <c r="M19" s="237"/>
      <c r="N19" s="325"/>
      <c r="O19" s="332"/>
    </row>
    <row r="20" spans="1:15" s="16" customFormat="1" ht="11.1" customHeight="1">
      <c r="A20" s="385"/>
      <c r="B20" s="386"/>
      <c r="C20" s="244" t="s">
        <v>694</v>
      </c>
      <c r="D20" s="357"/>
      <c r="E20" s="13"/>
      <c r="F20" s="400"/>
      <c r="G20" s="401"/>
      <c r="I20" s="358"/>
      <c r="J20" s="333"/>
      <c r="K20" s="24"/>
      <c r="L20" s="334"/>
      <c r="M20" s="236"/>
      <c r="N20" s="24"/>
      <c r="O20" s="334"/>
    </row>
    <row r="21" spans="1:15" s="16" customFormat="1" ht="11.1" customHeight="1">
      <c r="A21" s="387"/>
      <c r="B21" s="388" t="s">
        <v>622</v>
      </c>
      <c r="C21" s="245" t="s">
        <v>628</v>
      </c>
      <c r="D21" s="389">
        <v>1</v>
      </c>
      <c r="E21" s="390" t="s">
        <v>636</v>
      </c>
      <c r="F21" s="398"/>
      <c r="G21" s="399"/>
      <c r="H21" s="19"/>
      <c r="I21" s="360"/>
      <c r="J21" s="335"/>
      <c r="K21" s="22"/>
      <c r="L21" s="336">
        <v>0</v>
      </c>
      <c r="M21" s="250">
        <v>1</v>
      </c>
      <c r="N21" s="22" t="s">
        <v>1216</v>
      </c>
      <c r="O21" s="336">
        <v>0</v>
      </c>
    </row>
    <row r="22" spans="1:15" s="16" customFormat="1" ht="11.1" customHeight="1">
      <c r="A22" s="11"/>
      <c r="B22" s="12"/>
      <c r="C22" s="244"/>
      <c r="D22" s="357"/>
      <c r="E22" s="13"/>
      <c r="F22" s="400"/>
      <c r="G22" s="401"/>
      <c r="I22" s="358"/>
      <c r="J22" s="337"/>
      <c r="K22" s="325"/>
      <c r="L22" s="332"/>
      <c r="M22" s="237"/>
      <c r="N22" s="325"/>
      <c r="O22" s="332"/>
    </row>
    <row r="23" spans="1:15" s="16" customFormat="1" ht="11.1" customHeight="1">
      <c r="A23" s="385"/>
      <c r="B23" s="386"/>
      <c r="C23" s="244" t="s">
        <v>694</v>
      </c>
      <c r="D23" s="357"/>
      <c r="E23" s="13"/>
      <c r="F23" s="400"/>
      <c r="G23" s="401"/>
      <c r="I23" s="358"/>
      <c r="J23" s="333"/>
      <c r="K23" s="24"/>
      <c r="L23" s="334"/>
      <c r="M23" s="236"/>
      <c r="N23" s="24"/>
      <c r="O23" s="334"/>
    </row>
    <row r="24" spans="1:15" s="16" customFormat="1" ht="11.1" customHeight="1">
      <c r="A24" s="387"/>
      <c r="B24" s="388" t="s">
        <v>623</v>
      </c>
      <c r="C24" s="245" t="s">
        <v>629</v>
      </c>
      <c r="D24" s="389">
        <v>1</v>
      </c>
      <c r="E24" s="390" t="s">
        <v>636</v>
      </c>
      <c r="F24" s="398"/>
      <c r="G24" s="399"/>
      <c r="H24" s="19"/>
      <c r="I24" s="360"/>
      <c r="J24" s="335"/>
      <c r="K24" s="22"/>
      <c r="L24" s="336">
        <v>0</v>
      </c>
      <c r="M24" s="250">
        <v>1</v>
      </c>
      <c r="N24" s="22" t="s">
        <v>1216</v>
      </c>
      <c r="O24" s="336">
        <v>0</v>
      </c>
    </row>
    <row r="25" spans="1:15" s="16" customFormat="1" ht="11.1" customHeight="1">
      <c r="A25" s="11"/>
      <c r="B25" s="12"/>
      <c r="C25" s="244"/>
      <c r="D25" s="357"/>
      <c r="E25" s="13"/>
      <c r="F25" s="400"/>
      <c r="G25" s="401"/>
      <c r="I25" s="358"/>
      <c r="J25" s="337"/>
      <c r="K25" s="325"/>
      <c r="L25" s="332"/>
      <c r="M25" s="237"/>
      <c r="N25" s="325"/>
      <c r="O25" s="332"/>
    </row>
    <row r="26" spans="1:15" s="16" customFormat="1" ht="11.1" customHeight="1">
      <c r="A26" s="385"/>
      <c r="B26" s="386"/>
      <c r="C26" s="244" t="s">
        <v>694</v>
      </c>
      <c r="D26" s="357"/>
      <c r="E26" s="13"/>
      <c r="F26" s="400"/>
      <c r="G26" s="401"/>
      <c r="I26" s="358"/>
      <c r="J26" s="333"/>
      <c r="K26" s="24"/>
      <c r="L26" s="334"/>
      <c r="M26" s="236"/>
      <c r="N26" s="24"/>
      <c r="O26" s="334"/>
    </row>
    <row r="27" spans="1:15" s="16" customFormat="1" ht="11.1" customHeight="1">
      <c r="A27" s="387"/>
      <c r="B27" s="388" t="s">
        <v>624</v>
      </c>
      <c r="C27" s="245" t="s">
        <v>630</v>
      </c>
      <c r="D27" s="389">
        <v>1</v>
      </c>
      <c r="E27" s="390" t="s">
        <v>636</v>
      </c>
      <c r="F27" s="398"/>
      <c r="G27" s="399"/>
      <c r="H27" s="19"/>
      <c r="I27" s="360"/>
      <c r="J27" s="335"/>
      <c r="K27" s="22"/>
      <c r="L27" s="336">
        <v>0</v>
      </c>
      <c r="M27" s="250">
        <v>1</v>
      </c>
      <c r="N27" s="22" t="s">
        <v>1216</v>
      </c>
      <c r="O27" s="336">
        <v>0</v>
      </c>
    </row>
    <row r="28" spans="1:15" s="16" customFormat="1" ht="11.1" customHeight="1">
      <c r="A28" s="11"/>
      <c r="B28" s="12"/>
      <c r="C28" s="244"/>
      <c r="D28" s="357"/>
      <c r="E28" s="13"/>
      <c r="F28" s="400"/>
      <c r="G28" s="401"/>
      <c r="I28" s="358"/>
      <c r="J28" s="391"/>
      <c r="K28" s="325"/>
      <c r="L28" s="332"/>
      <c r="M28" s="237"/>
      <c r="N28" s="325"/>
      <c r="O28" s="332"/>
    </row>
    <row r="29" spans="1:15" s="16" customFormat="1" ht="11.1" customHeight="1">
      <c r="A29" s="385"/>
      <c r="B29" s="386"/>
      <c r="C29" s="244" t="s">
        <v>694</v>
      </c>
      <c r="D29" s="357"/>
      <c r="E29" s="13"/>
      <c r="F29" s="400"/>
      <c r="G29" s="401"/>
      <c r="I29" s="358"/>
      <c r="J29" s="392"/>
      <c r="K29" s="24"/>
      <c r="L29" s="334"/>
      <c r="M29" s="236"/>
      <c r="N29" s="24"/>
      <c r="O29" s="334"/>
    </row>
    <row r="30" spans="1:15" s="16" customFormat="1" ht="11.1" customHeight="1">
      <c r="A30" s="387"/>
      <c r="B30" s="388" t="s">
        <v>619</v>
      </c>
      <c r="C30" s="245" t="s">
        <v>632</v>
      </c>
      <c r="D30" s="389">
        <v>1</v>
      </c>
      <c r="E30" s="390" t="s">
        <v>636</v>
      </c>
      <c r="F30" s="398"/>
      <c r="G30" s="399"/>
      <c r="H30" s="19"/>
      <c r="I30" s="360"/>
      <c r="J30" s="335">
        <v>1</v>
      </c>
      <c r="K30" s="22" t="s">
        <v>1216</v>
      </c>
      <c r="L30" s="336">
        <v>0</v>
      </c>
      <c r="M30" s="240"/>
      <c r="N30" s="22"/>
      <c r="O30" s="336">
        <v>0</v>
      </c>
    </row>
    <row r="31" spans="1:15" s="16" customFormat="1" ht="11.1" customHeight="1">
      <c r="A31" s="11"/>
      <c r="B31" s="12"/>
      <c r="C31" s="244"/>
      <c r="D31" s="357"/>
      <c r="E31" s="13"/>
      <c r="F31" s="400"/>
      <c r="G31" s="401"/>
      <c r="I31" s="358"/>
      <c r="J31" s="391"/>
      <c r="K31" s="325"/>
      <c r="L31" s="332"/>
      <c r="M31" s="237"/>
      <c r="N31" s="325"/>
      <c r="O31" s="332"/>
    </row>
    <row r="32" spans="1:15" s="16" customFormat="1" ht="11.1" customHeight="1">
      <c r="A32" s="385"/>
      <c r="B32" s="386"/>
      <c r="C32" s="244" t="s">
        <v>694</v>
      </c>
      <c r="D32" s="357"/>
      <c r="E32" s="13"/>
      <c r="F32" s="400"/>
      <c r="G32" s="401"/>
      <c r="I32" s="358"/>
      <c r="J32" s="392"/>
      <c r="K32" s="24"/>
      <c r="L32" s="334"/>
      <c r="M32" s="236"/>
      <c r="N32" s="24"/>
      <c r="O32" s="334"/>
    </row>
    <row r="33" spans="1:15" s="16" customFormat="1" ht="11.1" customHeight="1">
      <c r="A33" s="387"/>
      <c r="B33" s="388" t="s">
        <v>631</v>
      </c>
      <c r="C33" s="245" t="s">
        <v>633</v>
      </c>
      <c r="D33" s="389">
        <v>1</v>
      </c>
      <c r="E33" s="390" t="s">
        <v>636</v>
      </c>
      <c r="F33" s="398"/>
      <c r="G33" s="399"/>
      <c r="H33" s="19"/>
      <c r="I33" s="360"/>
      <c r="J33" s="335">
        <v>1</v>
      </c>
      <c r="K33" s="22" t="s">
        <v>1216</v>
      </c>
      <c r="L33" s="336">
        <v>0</v>
      </c>
      <c r="M33" s="240"/>
      <c r="N33" s="22"/>
      <c r="O33" s="336">
        <v>0</v>
      </c>
    </row>
    <row r="34" spans="1:15" s="16" customFormat="1" ht="11.1" customHeight="1">
      <c r="A34" s="11"/>
      <c r="B34" s="12"/>
      <c r="C34" s="244"/>
      <c r="D34" s="357"/>
      <c r="E34" s="13"/>
      <c r="F34" s="400"/>
      <c r="G34" s="401"/>
      <c r="I34" s="358"/>
      <c r="J34" s="391"/>
      <c r="K34" s="325"/>
      <c r="L34" s="332"/>
      <c r="M34" s="237"/>
      <c r="N34" s="325"/>
      <c r="O34" s="332"/>
    </row>
    <row r="35" spans="1:15" s="16" customFormat="1" ht="11.1" customHeight="1">
      <c r="A35" s="385"/>
      <c r="B35" s="386"/>
      <c r="C35" s="244" t="s">
        <v>694</v>
      </c>
      <c r="D35" s="357"/>
      <c r="E35" s="13"/>
      <c r="F35" s="400"/>
      <c r="G35" s="401"/>
      <c r="I35" s="358"/>
      <c r="J35" s="392"/>
      <c r="K35" s="24"/>
      <c r="L35" s="334"/>
      <c r="M35" s="236"/>
      <c r="N35" s="24"/>
      <c r="O35" s="334"/>
    </row>
    <row r="36" spans="1:15" s="16" customFormat="1" ht="11.1" customHeight="1">
      <c r="A36" s="387"/>
      <c r="B36" s="388" t="s">
        <v>623</v>
      </c>
      <c r="C36" s="245" t="s">
        <v>634</v>
      </c>
      <c r="D36" s="389">
        <v>1</v>
      </c>
      <c r="E36" s="390" t="s">
        <v>636</v>
      </c>
      <c r="F36" s="398"/>
      <c r="G36" s="399"/>
      <c r="H36" s="19"/>
      <c r="I36" s="360"/>
      <c r="J36" s="335">
        <v>1</v>
      </c>
      <c r="K36" s="22" t="s">
        <v>1216</v>
      </c>
      <c r="L36" s="336">
        <v>0</v>
      </c>
      <c r="M36" s="240"/>
      <c r="N36" s="22"/>
      <c r="O36" s="336">
        <v>0</v>
      </c>
    </row>
    <row r="37" spans="1:15" s="16" customFormat="1" ht="11.1" customHeight="1">
      <c r="A37" s="11"/>
      <c r="B37" s="12"/>
      <c r="C37" s="244"/>
      <c r="D37" s="357"/>
      <c r="E37" s="13"/>
      <c r="F37" s="400"/>
      <c r="G37" s="401"/>
      <c r="I37" s="358"/>
      <c r="J37" s="391"/>
      <c r="K37" s="325"/>
      <c r="L37" s="332"/>
      <c r="M37" s="237"/>
      <c r="N37" s="325"/>
      <c r="O37" s="332"/>
    </row>
    <row r="38" spans="1:15" s="16" customFormat="1" ht="11.1" customHeight="1">
      <c r="A38" s="385"/>
      <c r="B38" s="386"/>
      <c r="C38" s="244" t="s">
        <v>694</v>
      </c>
      <c r="D38" s="357"/>
      <c r="E38" s="13"/>
      <c r="F38" s="400"/>
      <c r="G38" s="401"/>
      <c r="I38" s="358"/>
      <c r="J38" s="392"/>
      <c r="K38" s="24"/>
      <c r="L38" s="334"/>
      <c r="M38" s="236"/>
      <c r="N38" s="24"/>
      <c r="O38" s="334"/>
    </row>
    <row r="39" spans="1:15" s="16" customFormat="1" ht="11.1" customHeight="1">
      <c r="A39" s="387"/>
      <c r="B39" s="388" t="s">
        <v>624</v>
      </c>
      <c r="C39" s="245" t="s">
        <v>635</v>
      </c>
      <c r="D39" s="389">
        <v>1</v>
      </c>
      <c r="E39" s="390" t="s">
        <v>636</v>
      </c>
      <c r="F39" s="398"/>
      <c r="G39" s="399"/>
      <c r="H39" s="19"/>
      <c r="I39" s="360"/>
      <c r="J39" s="335">
        <v>1</v>
      </c>
      <c r="K39" s="22" t="s">
        <v>1216</v>
      </c>
      <c r="L39" s="336">
        <v>0</v>
      </c>
      <c r="M39" s="240"/>
      <c r="N39" s="22"/>
      <c r="O39" s="336">
        <v>0</v>
      </c>
    </row>
    <row r="40" spans="1:15" s="16" customFormat="1" ht="11.1" customHeight="1">
      <c r="A40" s="11"/>
      <c r="B40" s="12"/>
      <c r="C40" s="244"/>
      <c r="D40" s="357"/>
      <c r="E40" s="13"/>
      <c r="F40" s="14"/>
      <c r="G40" s="15"/>
      <c r="I40" s="358"/>
      <c r="J40" s="346" t="s">
        <v>1076</v>
      </c>
      <c r="K40" s="325"/>
      <c r="L40" s="239"/>
      <c r="M40" s="346" t="s">
        <v>1076</v>
      </c>
      <c r="N40" s="325"/>
      <c r="O40" s="338"/>
    </row>
    <row r="41" spans="1:15" s="16" customFormat="1" ht="11.1" customHeight="1">
      <c r="A41" s="385"/>
      <c r="B41" s="386"/>
      <c r="C41" s="244" t="s">
        <v>694</v>
      </c>
      <c r="D41" s="357"/>
      <c r="E41" s="13"/>
      <c r="F41" s="14"/>
      <c r="G41" s="15"/>
      <c r="I41" s="358"/>
      <c r="J41" s="402">
        <v>0.54</v>
      </c>
      <c r="K41" s="24"/>
      <c r="L41" s="2"/>
      <c r="M41" s="403">
        <v>0.46</v>
      </c>
      <c r="N41" s="24"/>
      <c r="O41" s="334"/>
    </row>
    <row r="42" spans="1:15" s="16" customFormat="1" ht="11.1" customHeight="1">
      <c r="A42" s="387"/>
      <c r="B42" s="388" t="s">
        <v>637</v>
      </c>
      <c r="C42" s="245" t="s">
        <v>1075</v>
      </c>
      <c r="D42" s="389">
        <v>1</v>
      </c>
      <c r="E42" s="390" t="s">
        <v>636</v>
      </c>
      <c r="F42" s="398"/>
      <c r="G42" s="399"/>
      <c r="H42" s="19"/>
      <c r="I42" s="360"/>
      <c r="J42" s="348"/>
      <c r="K42" s="22" t="s">
        <v>1216</v>
      </c>
      <c r="L42" s="329">
        <v>0</v>
      </c>
      <c r="M42" s="240"/>
      <c r="N42" s="22" t="s">
        <v>1216</v>
      </c>
      <c r="O42" s="340">
        <v>0</v>
      </c>
    </row>
    <row r="43" spans="1:15" s="16" customFormat="1" ht="11.1" customHeight="1">
      <c r="A43" s="11"/>
      <c r="B43" s="12"/>
      <c r="C43" s="244"/>
      <c r="D43" s="357"/>
      <c r="E43" s="13"/>
      <c r="F43" s="400"/>
      <c r="G43" s="401"/>
      <c r="I43" s="358"/>
      <c r="J43" s="346"/>
      <c r="K43" s="325"/>
      <c r="L43" s="332"/>
      <c r="M43" s="237"/>
      <c r="N43" s="325"/>
      <c r="O43" s="332"/>
    </row>
    <row r="44" spans="1:15" s="16" customFormat="1" ht="11.1" customHeight="1">
      <c r="A44" s="385"/>
      <c r="B44" s="386"/>
      <c r="C44" s="244"/>
      <c r="D44" s="357"/>
      <c r="E44" s="13"/>
      <c r="F44" s="400"/>
      <c r="G44" s="401"/>
      <c r="I44" s="358"/>
      <c r="J44" s="347"/>
      <c r="K44" s="24"/>
      <c r="L44" s="334"/>
      <c r="M44" s="236"/>
      <c r="N44" s="24"/>
      <c r="O44" s="334"/>
    </row>
    <row r="45" spans="1:15" s="16" customFormat="1" ht="11.1" customHeight="1">
      <c r="A45" s="387"/>
      <c r="B45" s="388" t="s">
        <v>693</v>
      </c>
      <c r="C45" s="245" t="s">
        <v>1022</v>
      </c>
      <c r="D45" s="389">
        <v>1</v>
      </c>
      <c r="E45" s="390" t="s">
        <v>36</v>
      </c>
      <c r="F45" s="398"/>
      <c r="G45" s="399"/>
      <c r="H45" s="19"/>
      <c r="I45" s="360"/>
      <c r="J45" s="348"/>
      <c r="K45" s="22"/>
      <c r="L45" s="336">
        <v>0</v>
      </c>
      <c r="M45" s="240">
        <v>1</v>
      </c>
      <c r="N45" s="22" t="s">
        <v>43</v>
      </c>
      <c r="O45" s="336">
        <v>0</v>
      </c>
    </row>
    <row r="46" spans="1:15" s="16" customFormat="1" ht="11.1" customHeight="1">
      <c r="A46" s="11"/>
      <c r="B46" s="12"/>
      <c r="C46" s="244"/>
      <c r="D46" s="357"/>
      <c r="E46" s="13"/>
      <c r="F46" s="405"/>
      <c r="G46" s="401"/>
      <c r="I46" s="358"/>
      <c r="J46" s="407"/>
      <c r="K46" s="406"/>
      <c r="L46" s="326"/>
      <c r="M46" s="407"/>
      <c r="N46" s="406"/>
      <c r="O46" s="332"/>
    </row>
    <row r="47" spans="1:15" s="16" customFormat="1" ht="11.1" customHeight="1">
      <c r="A47" s="385"/>
      <c r="B47" s="386"/>
      <c r="C47" s="244"/>
      <c r="D47" s="357"/>
      <c r="E47" s="13"/>
      <c r="F47" s="401"/>
      <c r="G47" s="401"/>
      <c r="I47" s="358"/>
      <c r="J47" s="408"/>
      <c r="K47" s="396"/>
      <c r="L47" s="2"/>
      <c r="M47" s="408"/>
      <c r="N47" s="396"/>
      <c r="O47" s="334"/>
    </row>
    <row r="48" spans="1:15" s="16" customFormat="1" ht="11.1" customHeight="1">
      <c r="A48" s="387"/>
      <c r="B48" s="388" t="s">
        <v>693</v>
      </c>
      <c r="C48" s="245" t="s">
        <v>1023</v>
      </c>
      <c r="D48" s="389">
        <v>1</v>
      </c>
      <c r="E48" s="390" t="s">
        <v>36</v>
      </c>
      <c r="F48" s="399"/>
      <c r="G48" s="399"/>
      <c r="H48" s="19"/>
      <c r="I48" s="360"/>
      <c r="J48" s="409">
        <v>1</v>
      </c>
      <c r="K48" s="22" t="s">
        <v>43</v>
      </c>
      <c r="L48" s="397">
        <v>0</v>
      </c>
      <c r="M48" s="409"/>
      <c r="N48" s="22"/>
      <c r="O48" s="336">
        <v>0</v>
      </c>
    </row>
    <row r="49" spans="1:15" s="16" customFormat="1" ht="11.1" customHeight="1">
      <c r="A49" s="302"/>
      <c r="B49" s="23"/>
      <c r="C49" s="395"/>
      <c r="D49" s="361"/>
      <c r="E49" s="24"/>
      <c r="F49" s="20"/>
      <c r="G49" s="21"/>
      <c r="H49" s="25"/>
      <c r="I49" s="362"/>
      <c r="J49" s="347"/>
      <c r="K49" s="24"/>
      <c r="L49" s="2"/>
      <c r="M49" s="236"/>
      <c r="N49" s="235"/>
      <c r="O49" s="334"/>
    </row>
    <row r="50" spans="1:15" s="16" customFormat="1" ht="11.1" customHeight="1">
      <c r="A50" s="69"/>
      <c r="B50" s="26"/>
      <c r="C50" s="246"/>
      <c r="D50" s="361"/>
      <c r="E50" s="24"/>
      <c r="F50" s="20"/>
      <c r="G50" s="21"/>
      <c r="H50" s="2"/>
      <c r="I50" s="362"/>
      <c r="J50" s="347"/>
      <c r="K50" s="24"/>
      <c r="L50" s="249"/>
      <c r="M50" s="236"/>
      <c r="N50" s="235"/>
      <c r="O50" s="349"/>
    </row>
    <row r="51" spans="1:15" s="16" customFormat="1" ht="11.1" customHeight="1">
      <c r="A51" s="61"/>
      <c r="B51" s="27"/>
      <c r="C51" s="247"/>
      <c r="D51" s="363"/>
      <c r="E51" s="351"/>
      <c r="F51" s="364"/>
      <c r="G51" s="324"/>
      <c r="H51" s="352"/>
      <c r="I51" s="365"/>
      <c r="J51" s="350"/>
      <c r="K51" s="351"/>
      <c r="L51" s="352"/>
      <c r="M51" s="353"/>
      <c r="N51" s="354"/>
      <c r="O51" s="355"/>
    </row>
  </sheetData>
  <mergeCells count="8">
    <mergeCell ref="A2:O2"/>
    <mergeCell ref="D4:I5"/>
    <mergeCell ref="J4:L5"/>
    <mergeCell ref="M4:O5"/>
    <mergeCell ref="A4:A6"/>
    <mergeCell ref="B4:B6"/>
    <mergeCell ref="C4:C6"/>
    <mergeCell ref="H6:I6"/>
  </mergeCells>
  <phoneticPr fontId="15"/>
  <printOptions horizontalCentered="1" verticalCentered="1"/>
  <pageMargins left="0" right="0" top="0.59055118110236227" bottom="0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05BA3-C36F-45C0-B821-0D83FF5490CB}">
  <sheetPr>
    <tabColor indexed="42"/>
    <pageSetUpPr fitToPage="1"/>
  </sheetPr>
  <dimension ref="A1:Q300"/>
  <sheetViews>
    <sheetView showZeros="0" view="pageBreakPreview" topLeftCell="A277" zoomScaleNormal="100" zoomScaleSheetLayoutView="100" workbookViewId="0">
      <selection sqref="A1:XFD1048576"/>
    </sheetView>
  </sheetViews>
  <sheetFormatPr defaultColWidth="8.796875" defaultRowHeight="17.25"/>
  <cols>
    <col min="1" max="1" width="3.69921875" style="28" customWidth="1"/>
    <col min="2" max="2" width="20.69921875" style="28" customWidth="1"/>
    <col min="3" max="3" width="19.69921875" style="248" customWidth="1"/>
    <col min="4" max="4" width="4.69921875" style="29" customWidth="1"/>
    <col min="5" max="5" width="3.19921875" style="28" customWidth="1"/>
    <col min="6" max="6" width="6.69921875" style="28" customWidth="1"/>
    <col min="7" max="7" width="8.69921875" style="28" customWidth="1"/>
    <col min="8" max="8" width="9.69921875" style="28" customWidth="1"/>
    <col min="9" max="9" width="4.296875" style="28" customWidth="1"/>
    <col min="10" max="10" width="4.69921875" style="28" customWidth="1"/>
    <col min="11" max="11" width="3.19921875" style="40" customWidth="1"/>
    <col min="12" max="12" width="8.69921875" style="28" customWidth="1"/>
    <col min="13" max="13" width="4.69921875" style="28" customWidth="1"/>
    <col min="14" max="14" width="3.19921875" style="28" customWidth="1"/>
    <col min="15" max="15" width="8.69921875" style="28" customWidth="1"/>
    <col min="16" max="16384" width="8.796875" style="28"/>
  </cols>
  <sheetData>
    <row r="1" spans="1:17" s="3" customFormat="1" ht="13.5">
      <c r="A1" s="1"/>
      <c r="B1" s="2"/>
      <c r="C1" s="243"/>
      <c r="D1" s="4"/>
      <c r="E1" s="5"/>
      <c r="F1" s="6"/>
      <c r="G1" s="7"/>
      <c r="H1" s="8"/>
      <c r="I1" s="9"/>
      <c r="K1" s="5"/>
      <c r="N1" s="8" t="s">
        <v>579</v>
      </c>
      <c r="O1" s="5">
        <v>1</v>
      </c>
    </row>
    <row r="2" spans="1:17" s="10" customFormat="1" ht="30" customHeight="1">
      <c r="A2" s="523" t="s">
        <v>1219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5"/>
    </row>
    <row r="3" spans="1:17" s="10" customFormat="1" ht="13.5" customHeight="1">
      <c r="A3" s="281"/>
      <c r="B3" s="30" t="s">
        <v>1217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3"/>
    </row>
    <row r="4" spans="1:17" s="10" customFormat="1" ht="15.95" customHeight="1">
      <c r="A4" s="536" t="s">
        <v>6</v>
      </c>
      <c r="B4" s="539" t="s">
        <v>33</v>
      </c>
      <c r="C4" s="542" t="s">
        <v>8</v>
      </c>
      <c r="D4" s="526" t="s">
        <v>1213</v>
      </c>
      <c r="E4" s="527"/>
      <c r="F4" s="527"/>
      <c r="G4" s="527"/>
      <c r="H4" s="527"/>
      <c r="I4" s="528"/>
      <c r="J4" s="526" t="s">
        <v>1214</v>
      </c>
      <c r="K4" s="527"/>
      <c r="L4" s="532"/>
      <c r="M4" s="534" t="s">
        <v>1215</v>
      </c>
      <c r="N4" s="527"/>
      <c r="O4" s="528"/>
    </row>
    <row r="5" spans="1:17" s="10" customFormat="1" ht="15.95" customHeight="1">
      <c r="A5" s="537"/>
      <c r="B5" s="540"/>
      <c r="C5" s="543"/>
      <c r="D5" s="529"/>
      <c r="E5" s="530"/>
      <c r="F5" s="530"/>
      <c r="G5" s="530"/>
      <c r="H5" s="530"/>
      <c r="I5" s="531"/>
      <c r="J5" s="529"/>
      <c r="K5" s="530"/>
      <c r="L5" s="533"/>
      <c r="M5" s="535"/>
      <c r="N5" s="530"/>
      <c r="O5" s="531"/>
    </row>
    <row r="6" spans="1:17" s="3" customFormat="1" ht="15.95" customHeight="1">
      <c r="A6" s="538"/>
      <c r="B6" s="541"/>
      <c r="C6" s="544"/>
      <c r="D6" s="356" t="s">
        <v>4</v>
      </c>
      <c r="E6" s="304" t="s">
        <v>5</v>
      </c>
      <c r="F6" s="305"/>
      <c r="G6" s="306"/>
      <c r="H6" s="545"/>
      <c r="I6" s="546"/>
      <c r="J6" s="341" t="s">
        <v>4</v>
      </c>
      <c r="K6" s="304" t="s">
        <v>5</v>
      </c>
      <c r="L6" s="307"/>
      <c r="M6" s="308" t="s">
        <v>4</v>
      </c>
      <c r="N6" s="304" t="s">
        <v>5</v>
      </c>
      <c r="O6" s="342"/>
    </row>
    <row r="7" spans="1:17" s="16" customFormat="1" ht="11.1" customHeight="1">
      <c r="A7" s="11"/>
      <c r="B7" s="12"/>
      <c r="C7" s="244"/>
      <c r="D7" s="357"/>
      <c r="E7" s="13"/>
      <c r="F7" s="14"/>
      <c r="G7" s="15"/>
      <c r="I7" s="358"/>
      <c r="J7" s="343"/>
      <c r="K7" s="13"/>
      <c r="M7" s="234"/>
      <c r="N7" s="12"/>
      <c r="O7" s="344"/>
      <c r="Q7" s="103">
        <v>0</v>
      </c>
    </row>
    <row r="8" spans="1:17" s="16" customFormat="1" ht="11.1" customHeight="1">
      <c r="A8" s="385"/>
      <c r="B8" s="386"/>
      <c r="C8" s="244"/>
      <c r="D8" s="357"/>
      <c r="E8" s="13"/>
      <c r="F8" s="14"/>
      <c r="G8" s="15"/>
      <c r="I8" s="358"/>
      <c r="J8" s="343"/>
      <c r="K8" s="13"/>
      <c r="M8" s="234"/>
      <c r="N8" s="12"/>
      <c r="O8" s="344"/>
      <c r="Q8" s="103">
        <v>0</v>
      </c>
    </row>
    <row r="9" spans="1:17" s="16" customFormat="1" ht="11.1" customHeight="1">
      <c r="A9" s="387" t="s">
        <v>1090</v>
      </c>
      <c r="B9" s="388" t="s">
        <v>588</v>
      </c>
      <c r="C9" s="245"/>
      <c r="D9" s="359"/>
      <c r="E9" s="390"/>
      <c r="F9" s="17"/>
      <c r="G9" s="18"/>
      <c r="H9" s="19"/>
      <c r="I9" s="360"/>
      <c r="J9" s="343"/>
      <c r="K9" s="13"/>
      <c r="M9" s="234"/>
      <c r="N9" s="12"/>
      <c r="O9" s="344"/>
      <c r="Q9" s="103">
        <v>0</v>
      </c>
    </row>
    <row r="10" spans="1:17" s="16" customFormat="1" ht="11.1" customHeight="1">
      <c r="A10" s="11"/>
      <c r="B10" s="12"/>
      <c r="C10" s="244"/>
      <c r="D10" s="357"/>
      <c r="E10" s="13"/>
      <c r="F10" s="14"/>
      <c r="G10" s="15"/>
      <c r="I10" s="358"/>
      <c r="J10" s="331"/>
      <c r="K10" s="325"/>
      <c r="L10" s="326"/>
      <c r="M10" s="327"/>
      <c r="N10" s="325"/>
      <c r="O10" s="332"/>
      <c r="P10" s="412"/>
      <c r="Q10" s="103">
        <v>0</v>
      </c>
    </row>
    <row r="11" spans="1:17" s="16" customFormat="1" ht="11.1" customHeight="1">
      <c r="A11" s="385"/>
      <c r="B11" s="386"/>
      <c r="C11" s="244"/>
      <c r="D11" s="357"/>
      <c r="E11" s="13"/>
      <c r="F11" s="14"/>
      <c r="G11" s="15"/>
      <c r="I11" s="358"/>
      <c r="J11" s="333"/>
      <c r="K11" s="24"/>
      <c r="L11" s="2"/>
      <c r="M11" s="236"/>
      <c r="N11" s="24"/>
      <c r="O11" s="334"/>
      <c r="P11" s="412"/>
      <c r="Q11" s="103">
        <v>0</v>
      </c>
    </row>
    <row r="12" spans="1:17" s="16" customFormat="1" ht="11.1" customHeight="1">
      <c r="A12" s="387"/>
      <c r="B12" s="388" t="s">
        <v>638</v>
      </c>
      <c r="C12" s="245"/>
      <c r="D12" s="389"/>
      <c r="E12" s="390"/>
      <c r="F12" s="17"/>
      <c r="G12" s="18"/>
      <c r="H12" s="19"/>
      <c r="I12" s="360"/>
      <c r="J12" s="335"/>
      <c r="K12" s="22"/>
      <c r="L12" s="21"/>
      <c r="M12" s="250"/>
      <c r="N12" s="22"/>
      <c r="O12" s="336"/>
      <c r="P12" s="412"/>
      <c r="Q12" s="103">
        <v>0</v>
      </c>
    </row>
    <row r="13" spans="1:17" s="16" customFormat="1" ht="11.1" customHeight="1">
      <c r="A13" s="11"/>
      <c r="B13" s="12"/>
      <c r="C13" s="244"/>
      <c r="D13" s="357"/>
      <c r="E13" s="13"/>
      <c r="F13" s="14"/>
      <c r="G13" s="15"/>
      <c r="I13" s="358"/>
      <c r="J13" s="337"/>
      <c r="K13" s="251"/>
      <c r="L13" s="239"/>
      <c r="M13" s="237"/>
      <c r="N13" s="251"/>
      <c r="O13" s="338"/>
      <c r="P13" s="412"/>
      <c r="Q13" s="103">
        <v>0</v>
      </c>
    </row>
    <row r="14" spans="1:17" s="16" customFormat="1" ht="11.1" customHeight="1">
      <c r="A14" s="385"/>
      <c r="B14" s="386"/>
      <c r="C14" s="244"/>
      <c r="D14" s="357"/>
      <c r="E14" s="13"/>
      <c r="F14" s="14"/>
      <c r="G14" s="15"/>
      <c r="I14" s="358"/>
      <c r="J14" s="333"/>
      <c r="K14" s="24"/>
      <c r="L14" s="2"/>
      <c r="M14" s="236"/>
      <c r="N14" s="24"/>
      <c r="O14" s="334"/>
      <c r="P14" s="412"/>
      <c r="Q14" s="103">
        <v>0</v>
      </c>
    </row>
    <row r="15" spans="1:17" s="16" customFormat="1" ht="11.1" customHeight="1">
      <c r="A15" s="387"/>
      <c r="B15" s="393" t="s">
        <v>639</v>
      </c>
      <c r="C15" s="245"/>
      <c r="D15" s="359"/>
      <c r="E15" s="390"/>
      <c r="F15" s="17"/>
      <c r="G15" s="18"/>
      <c r="H15" s="19"/>
      <c r="I15" s="360"/>
      <c r="J15" s="339"/>
      <c r="K15" s="328"/>
      <c r="L15" s="329"/>
      <c r="M15" s="330"/>
      <c r="N15" s="328"/>
      <c r="O15" s="340"/>
      <c r="P15" s="412"/>
      <c r="Q15" s="103">
        <v>0</v>
      </c>
    </row>
    <row r="16" spans="1:17" s="16" customFormat="1" ht="11.1" customHeight="1">
      <c r="A16" s="11"/>
      <c r="B16" s="12"/>
      <c r="C16" s="244"/>
      <c r="D16" s="357"/>
      <c r="E16" s="13"/>
      <c r="F16" s="14"/>
      <c r="G16" s="15"/>
      <c r="I16" s="358"/>
      <c r="J16" s="346"/>
      <c r="K16" s="251"/>
      <c r="L16" s="332"/>
      <c r="M16" s="237"/>
      <c r="N16" s="251"/>
      <c r="O16" s="332"/>
      <c r="P16" s="412"/>
      <c r="Q16" s="103">
        <v>0</v>
      </c>
    </row>
    <row r="17" spans="1:17" s="16" customFormat="1" ht="11.1" customHeight="1">
      <c r="A17" s="385"/>
      <c r="B17" s="386"/>
      <c r="C17" s="244"/>
      <c r="D17" s="357"/>
      <c r="E17" s="13"/>
      <c r="F17" s="14"/>
      <c r="G17" s="15"/>
      <c r="I17" s="358"/>
      <c r="J17" s="347"/>
      <c r="K17" s="24"/>
      <c r="L17" s="334"/>
      <c r="M17" s="236"/>
      <c r="N17" s="24"/>
      <c r="O17" s="334"/>
      <c r="P17" s="412"/>
      <c r="Q17" s="103">
        <v>0</v>
      </c>
    </row>
    <row r="18" spans="1:17" s="16" customFormat="1" ht="11.1" customHeight="1">
      <c r="A18" s="387"/>
      <c r="B18" s="394" t="s">
        <v>640</v>
      </c>
      <c r="C18" s="245" t="s">
        <v>652</v>
      </c>
      <c r="D18" s="389">
        <v>12</v>
      </c>
      <c r="E18" s="390" t="s">
        <v>73</v>
      </c>
      <c r="F18" s="17"/>
      <c r="G18" s="18"/>
      <c r="H18" s="19"/>
      <c r="I18" s="360"/>
      <c r="J18" s="348">
        <v>12</v>
      </c>
      <c r="K18" s="22" t="s">
        <v>2</v>
      </c>
      <c r="L18" s="336"/>
      <c r="M18" s="240"/>
      <c r="N18" s="22"/>
      <c r="O18" s="336"/>
      <c r="P18" s="412"/>
      <c r="Q18" s="103">
        <v>0</v>
      </c>
    </row>
    <row r="19" spans="1:17" s="16" customFormat="1" ht="11.1" customHeight="1">
      <c r="A19" s="11"/>
      <c r="B19" s="12"/>
      <c r="C19" s="244"/>
      <c r="D19" s="357"/>
      <c r="E19" s="13"/>
      <c r="F19" s="14"/>
      <c r="G19" s="15"/>
      <c r="I19" s="358"/>
      <c r="J19" s="346"/>
      <c r="K19" s="251"/>
      <c r="L19" s="332"/>
      <c r="M19" s="237"/>
      <c r="N19" s="251"/>
      <c r="O19" s="332"/>
      <c r="P19" s="412"/>
      <c r="Q19" s="103">
        <v>0</v>
      </c>
    </row>
    <row r="20" spans="1:17" s="16" customFormat="1" ht="11.1" customHeight="1">
      <c r="A20" s="385"/>
      <c r="B20" s="386"/>
      <c r="C20" s="244"/>
      <c r="D20" s="357"/>
      <c r="E20" s="13"/>
      <c r="F20" s="14"/>
      <c r="G20" s="15"/>
      <c r="I20" s="358"/>
      <c r="J20" s="347"/>
      <c r="K20" s="24"/>
      <c r="L20" s="334"/>
      <c r="M20" s="236"/>
      <c r="N20" s="24"/>
      <c r="O20" s="334"/>
      <c r="P20" s="412"/>
      <c r="Q20" s="103">
        <v>0</v>
      </c>
    </row>
    <row r="21" spans="1:17" s="16" customFormat="1" ht="11.1" customHeight="1">
      <c r="A21" s="387"/>
      <c r="B21" s="394" t="s">
        <v>640</v>
      </c>
      <c r="C21" s="245" t="s">
        <v>645</v>
      </c>
      <c r="D21" s="389">
        <v>166</v>
      </c>
      <c r="E21" s="390" t="s">
        <v>73</v>
      </c>
      <c r="F21" s="17"/>
      <c r="G21" s="18"/>
      <c r="H21" s="19"/>
      <c r="I21" s="360"/>
      <c r="J21" s="348">
        <v>101</v>
      </c>
      <c r="K21" s="22" t="s">
        <v>2</v>
      </c>
      <c r="L21" s="336"/>
      <c r="M21" s="240">
        <v>65</v>
      </c>
      <c r="N21" s="22" t="s">
        <v>2</v>
      </c>
      <c r="O21" s="336"/>
      <c r="P21" s="412"/>
      <c r="Q21" s="103">
        <v>0</v>
      </c>
    </row>
    <row r="22" spans="1:17" s="16" customFormat="1" ht="11.1" customHeight="1">
      <c r="A22" s="11"/>
      <c r="B22" s="12"/>
      <c r="C22" s="244"/>
      <c r="D22" s="357"/>
      <c r="E22" s="13"/>
      <c r="F22" s="14"/>
      <c r="G22" s="15"/>
      <c r="I22" s="358"/>
      <c r="J22" s="346"/>
      <c r="K22" s="251"/>
      <c r="L22" s="332"/>
      <c r="M22" s="237"/>
      <c r="N22" s="251"/>
      <c r="O22" s="332"/>
      <c r="P22" s="412"/>
      <c r="Q22" s="103">
        <v>0</v>
      </c>
    </row>
    <row r="23" spans="1:17" s="16" customFormat="1" ht="11.1" customHeight="1">
      <c r="A23" s="385"/>
      <c r="B23" s="386"/>
      <c r="C23" s="244"/>
      <c r="D23" s="357"/>
      <c r="E23" s="13"/>
      <c r="F23" s="14"/>
      <c r="G23" s="15"/>
      <c r="I23" s="358"/>
      <c r="J23" s="347"/>
      <c r="K23" s="24"/>
      <c r="L23" s="334"/>
      <c r="M23" s="236"/>
      <c r="N23" s="24"/>
      <c r="O23" s="334"/>
      <c r="P23" s="412"/>
      <c r="Q23" s="103">
        <v>0</v>
      </c>
    </row>
    <row r="24" spans="1:17" s="16" customFormat="1" ht="11.1" customHeight="1">
      <c r="A24" s="387"/>
      <c r="B24" s="394" t="s">
        <v>646</v>
      </c>
      <c r="C24" s="245" t="s">
        <v>644</v>
      </c>
      <c r="D24" s="389">
        <v>512</v>
      </c>
      <c r="E24" s="390" t="s">
        <v>73</v>
      </c>
      <c r="F24" s="17"/>
      <c r="G24" s="18"/>
      <c r="H24" s="19"/>
      <c r="I24" s="360"/>
      <c r="J24" s="348">
        <v>80</v>
      </c>
      <c r="K24" s="22" t="s">
        <v>2</v>
      </c>
      <c r="L24" s="336"/>
      <c r="M24" s="240">
        <v>432</v>
      </c>
      <c r="N24" s="22" t="s">
        <v>2</v>
      </c>
      <c r="O24" s="336"/>
      <c r="P24" s="412"/>
      <c r="Q24" s="103">
        <v>0</v>
      </c>
    </row>
    <row r="25" spans="1:17" s="16" customFormat="1" ht="11.1" customHeight="1">
      <c r="A25" s="11"/>
      <c r="B25" s="12"/>
      <c r="C25" s="244"/>
      <c r="D25" s="357"/>
      <c r="E25" s="13"/>
      <c r="F25" s="14"/>
      <c r="G25" s="15"/>
      <c r="I25" s="358"/>
      <c r="J25" s="346"/>
      <c r="K25" s="251"/>
      <c r="L25" s="332"/>
      <c r="M25" s="237"/>
      <c r="N25" s="251"/>
      <c r="O25" s="332"/>
      <c r="P25" s="412"/>
      <c r="Q25" s="103">
        <v>0</v>
      </c>
    </row>
    <row r="26" spans="1:17" s="16" customFormat="1" ht="11.1" customHeight="1">
      <c r="A26" s="385"/>
      <c r="B26" s="386"/>
      <c r="C26" s="244"/>
      <c r="D26" s="357"/>
      <c r="E26" s="13"/>
      <c r="F26" s="14"/>
      <c r="G26" s="15"/>
      <c r="I26" s="358"/>
      <c r="J26" s="347"/>
      <c r="K26" s="24"/>
      <c r="L26" s="334"/>
      <c r="M26" s="236"/>
      <c r="N26" s="24"/>
      <c r="O26" s="334"/>
      <c r="P26" s="412"/>
      <c r="Q26" s="103">
        <v>0</v>
      </c>
    </row>
    <row r="27" spans="1:17" s="16" customFormat="1" ht="11.1" customHeight="1">
      <c r="A27" s="387"/>
      <c r="B27" s="394" t="s">
        <v>646</v>
      </c>
      <c r="C27" s="245" t="s">
        <v>647</v>
      </c>
      <c r="D27" s="389">
        <v>354</v>
      </c>
      <c r="E27" s="390" t="s">
        <v>73</v>
      </c>
      <c r="F27" s="17"/>
      <c r="G27" s="18"/>
      <c r="H27" s="19"/>
      <c r="I27" s="360"/>
      <c r="J27" s="348">
        <v>91</v>
      </c>
      <c r="K27" s="22" t="s">
        <v>2</v>
      </c>
      <c r="L27" s="336"/>
      <c r="M27" s="240">
        <v>263</v>
      </c>
      <c r="N27" s="22" t="s">
        <v>2</v>
      </c>
      <c r="O27" s="336"/>
      <c r="P27" s="412"/>
      <c r="Q27" s="103">
        <v>0</v>
      </c>
    </row>
    <row r="28" spans="1:17" s="16" customFormat="1" ht="11.1" customHeight="1">
      <c r="A28" s="11"/>
      <c r="B28" s="12"/>
      <c r="C28" s="244"/>
      <c r="D28" s="357"/>
      <c r="E28" s="13"/>
      <c r="F28" s="14"/>
      <c r="G28" s="15"/>
      <c r="I28" s="358"/>
      <c r="J28" s="346"/>
      <c r="K28" s="251"/>
      <c r="L28" s="332"/>
      <c r="M28" s="237"/>
      <c r="N28" s="251"/>
      <c r="O28" s="332"/>
      <c r="P28" s="412"/>
      <c r="Q28" s="103">
        <v>0</v>
      </c>
    </row>
    <row r="29" spans="1:17" s="16" customFormat="1" ht="11.1" customHeight="1">
      <c r="A29" s="385"/>
      <c r="B29" s="386"/>
      <c r="C29" s="244"/>
      <c r="D29" s="357"/>
      <c r="E29" s="13"/>
      <c r="F29" s="14"/>
      <c r="G29" s="15"/>
      <c r="I29" s="358"/>
      <c r="J29" s="347"/>
      <c r="K29" s="24"/>
      <c r="L29" s="334"/>
      <c r="M29" s="236"/>
      <c r="N29" s="24"/>
      <c r="O29" s="334"/>
      <c r="P29" s="412"/>
      <c r="Q29" s="103">
        <v>0</v>
      </c>
    </row>
    <row r="30" spans="1:17" s="16" customFormat="1" ht="11.1" customHeight="1">
      <c r="A30" s="387"/>
      <c r="B30" s="394" t="s">
        <v>646</v>
      </c>
      <c r="C30" s="245" t="s">
        <v>648</v>
      </c>
      <c r="D30" s="389">
        <v>257</v>
      </c>
      <c r="E30" s="390" t="s">
        <v>73</v>
      </c>
      <c r="F30" s="17"/>
      <c r="G30" s="18"/>
      <c r="H30" s="19"/>
      <c r="I30" s="360"/>
      <c r="J30" s="348">
        <v>155</v>
      </c>
      <c r="K30" s="22" t="s">
        <v>2</v>
      </c>
      <c r="L30" s="336"/>
      <c r="M30" s="240">
        <v>102</v>
      </c>
      <c r="N30" s="22" t="s">
        <v>2</v>
      </c>
      <c r="O30" s="336"/>
      <c r="P30" s="412"/>
      <c r="Q30" s="103">
        <v>0</v>
      </c>
    </row>
    <row r="31" spans="1:17" s="16" customFormat="1" ht="11.1" customHeight="1">
      <c r="A31" s="11"/>
      <c r="B31" s="12"/>
      <c r="C31" s="244"/>
      <c r="D31" s="357"/>
      <c r="E31" s="13"/>
      <c r="F31" s="14"/>
      <c r="G31" s="15"/>
      <c r="I31" s="358"/>
      <c r="J31" s="346"/>
      <c r="K31" s="251"/>
      <c r="L31" s="332"/>
      <c r="M31" s="237"/>
      <c r="N31" s="251"/>
      <c r="O31" s="332"/>
      <c r="P31" s="412"/>
      <c r="Q31" s="103">
        <v>0</v>
      </c>
    </row>
    <row r="32" spans="1:17" s="16" customFormat="1" ht="11.1" customHeight="1">
      <c r="A32" s="385"/>
      <c r="B32" s="386"/>
      <c r="C32" s="244"/>
      <c r="D32" s="357"/>
      <c r="E32" s="13"/>
      <c r="F32" s="14"/>
      <c r="G32" s="15"/>
      <c r="I32" s="358"/>
      <c r="J32" s="347"/>
      <c r="K32" s="24"/>
      <c r="L32" s="334"/>
      <c r="M32" s="236"/>
      <c r="N32" s="24"/>
      <c r="O32" s="334"/>
      <c r="P32" s="412"/>
      <c r="Q32" s="103">
        <v>0</v>
      </c>
    </row>
    <row r="33" spans="1:17" s="16" customFormat="1" ht="11.1" customHeight="1">
      <c r="A33" s="387"/>
      <c r="B33" s="394" t="s">
        <v>646</v>
      </c>
      <c r="C33" s="245" t="s">
        <v>653</v>
      </c>
      <c r="D33" s="389">
        <v>43</v>
      </c>
      <c r="E33" s="390" t="s">
        <v>73</v>
      </c>
      <c r="F33" s="17"/>
      <c r="G33" s="18"/>
      <c r="H33" s="19"/>
      <c r="I33" s="360"/>
      <c r="J33" s="348">
        <v>43</v>
      </c>
      <c r="K33" s="22" t="s">
        <v>2</v>
      </c>
      <c r="L33" s="336"/>
      <c r="M33" s="240"/>
      <c r="N33" s="22"/>
      <c r="O33" s="336"/>
      <c r="P33" s="412"/>
      <c r="Q33" s="103">
        <v>0</v>
      </c>
    </row>
    <row r="34" spans="1:17" s="16" customFormat="1" ht="11.1" customHeight="1">
      <c r="A34" s="11"/>
      <c r="B34" s="12"/>
      <c r="C34" s="244"/>
      <c r="D34" s="357"/>
      <c r="E34" s="13"/>
      <c r="F34" s="14"/>
      <c r="G34" s="15"/>
      <c r="I34" s="358"/>
      <c r="J34" s="346"/>
      <c r="K34" s="251"/>
      <c r="L34" s="332"/>
      <c r="M34" s="237"/>
      <c r="N34" s="251"/>
      <c r="O34" s="332"/>
      <c r="P34" s="412"/>
      <c r="Q34" s="103">
        <v>0</v>
      </c>
    </row>
    <row r="35" spans="1:17" s="16" customFormat="1" ht="11.1" customHeight="1">
      <c r="A35" s="385"/>
      <c r="B35" s="386"/>
      <c r="C35" s="244"/>
      <c r="D35" s="357"/>
      <c r="E35" s="13"/>
      <c r="F35" s="14"/>
      <c r="G35" s="15"/>
      <c r="I35" s="358"/>
      <c r="J35" s="347"/>
      <c r="K35" s="24"/>
      <c r="L35" s="334"/>
      <c r="M35" s="236"/>
      <c r="N35" s="24"/>
      <c r="O35" s="334"/>
      <c r="P35" s="412"/>
      <c r="Q35" s="103">
        <v>0</v>
      </c>
    </row>
    <row r="36" spans="1:17" s="16" customFormat="1" ht="11.1" customHeight="1">
      <c r="A36" s="387"/>
      <c r="B36" s="394" t="s">
        <v>649</v>
      </c>
      <c r="C36" s="245" t="s">
        <v>650</v>
      </c>
      <c r="D36" s="389">
        <v>47</v>
      </c>
      <c r="E36" s="390" t="s">
        <v>73</v>
      </c>
      <c r="F36" s="17"/>
      <c r="G36" s="18"/>
      <c r="H36" s="19"/>
      <c r="I36" s="360"/>
      <c r="J36" s="348"/>
      <c r="K36" s="22"/>
      <c r="L36" s="336"/>
      <c r="M36" s="240">
        <v>47</v>
      </c>
      <c r="N36" s="22" t="s">
        <v>2</v>
      </c>
      <c r="O36" s="336"/>
      <c r="P36" s="412"/>
      <c r="Q36" s="103">
        <v>0</v>
      </c>
    </row>
    <row r="37" spans="1:17" s="16" customFormat="1" ht="11.1" customHeight="1">
      <c r="A37" s="11"/>
      <c r="B37" s="12"/>
      <c r="C37" s="244"/>
      <c r="D37" s="357"/>
      <c r="E37" s="13"/>
      <c r="F37" s="14"/>
      <c r="G37" s="15"/>
      <c r="I37" s="358"/>
      <c r="J37" s="346"/>
      <c r="K37" s="251"/>
      <c r="L37" s="332"/>
      <c r="M37" s="237"/>
      <c r="N37" s="251"/>
      <c r="O37" s="332"/>
      <c r="P37" s="412"/>
      <c r="Q37" s="103">
        <v>0</v>
      </c>
    </row>
    <row r="38" spans="1:17" s="16" customFormat="1" ht="11.1" customHeight="1">
      <c r="A38" s="385"/>
      <c r="B38" s="386"/>
      <c r="C38" s="244"/>
      <c r="D38" s="357"/>
      <c r="E38" s="13"/>
      <c r="F38" s="14"/>
      <c r="G38" s="15"/>
      <c r="I38" s="358"/>
      <c r="J38" s="347"/>
      <c r="K38" s="24"/>
      <c r="L38" s="334"/>
      <c r="M38" s="236"/>
      <c r="N38" s="24"/>
      <c r="O38" s="334"/>
      <c r="P38" s="412"/>
      <c r="Q38" s="103">
        <v>0</v>
      </c>
    </row>
    <row r="39" spans="1:17" s="16" customFormat="1" ht="11.1" customHeight="1">
      <c r="A39" s="387"/>
      <c r="B39" s="394" t="s">
        <v>649</v>
      </c>
      <c r="C39" s="245" t="s">
        <v>651</v>
      </c>
      <c r="D39" s="389">
        <v>103</v>
      </c>
      <c r="E39" s="390" t="s">
        <v>73</v>
      </c>
      <c r="F39" s="17"/>
      <c r="G39" s="18"/>
      <c r="H39" s="19"/>
      <c r="I39" s="360"/>
      <c r="J39" s="348">
        <v>28</v>
      </c>
      <c r="K39" s="22" t="s">
        <v>2</v>
      </c>
      <c r="L39" s="336"/>
      <c r="M39" s="240">
        <v>75</v>
      </c>
      <c r="N39" s="22" t="s">
        <v>2</v>
      </c>
      <c r="O39" s="336"/>
      <c r="P39" s="412"/>
      <c r="Q39" s="103">
        <v>0</v>
      </c>
    </row>
    <row r="40" spans="1:17" s="16" customFormat="1" ht="11.1" customHeight="1">
      <c r="A40" s="11"/>
      <c r="B40" s="12"/>
      <c r="C40" s="244"/>
      <c r="D40" s="357"/>
      <c r="E40" s="13"/>
      <c r="F40" s="14"/>
      <c r="G40" s="15"/>
      <c r="I40" s="358"/>
      <c r="J40" s="346"/>
      <c r="K40" s="251"/>
      <c r="L40" s="332"/>
      <c r="M40" s="237"/>
      <c r="N40" s="251"/>
      <c r="O40" s="332"/>
      <c r="P40" s="412"/>
      <c r="Q40" s="103">
        <v>0</v>
      </c>
    </row>
    <row r="41" spans="1:17" s="16" customFormat="1" ht="11.1" customHeight="1">
      <c r="A41" s="385"/>
      <c r="B41" s="386"/>
      <c r="C41" s="244"/>
      <c r="D41" s="357"/>
      <c r="E41" s="13"/>
      <c r="F41" s="14"/>
      <c r="G41" s="15"/>
      <c r="I41" s="358"/>
      <c r="J41" s="347"/>
      <c r="K41" s="24"/>
      <c r="L41" s="334"/>
      <c r="M41" s="236"/>
      <c r="N41" s="24"/>
      <c r="O41" s="334"/>
      <c r="P41" s="412"/>
      <c r="Q41" s="103">
        <v>0</v>
      </c>
    </row>
    <row r="42" spans="1:17" s="16" customFormat="1" ht="11.1" customHeight="1">
      <c r="A42" s="387"/>
      <c r="B42" s="394" t="s">
        <v>1134</v>
      </c>
      <c r="C42" s="245" t="s">
        <v>1135</v>
      </c>
      <c r="D42" s="389">
        <v>3</v>
      </c>
      <c r="E42" s="390" t="s">
        <v>539</v>
      </c>
      <c r="F42" s="17"/>
      <c r="G42" s="18"/>
      <c r="H42" s="19"/>
      <c r="I42" s="360"/>
      <c r="J42" s="348">
        <v>2</v>
      </c>
      <c r="K42" s="390" t="s">
        <v>539</v>
      </c>
      <c r="L42" s="336"/>
      <c r="M42" s="240">
        <v>1</v>
      </c>
      <c r="N42" s="390" t="s">
        <v>539</v>
      </c>
      <c r="O42" s="336"/>
      <c r="P42" s="412"/>
      <c r="Q42" s="103">
        <v>0</v>
      </c>
    </row>
    <row r="43" spans="1:17" s="16" customFormat="1" ht="11.1" customHeight="1">
      <c r="A43" s="11"/>
      <c r="B43" s="12"/>
      <c r="C43" s="244"/>
      <c r="D43" s="357"/>
      <c r="E43" s="13"/>
      <c r="F43" s="14"/>
      <c r="G43" s="15"/>
      <c r="I43" s="358"/>
      <c r="J43" s="346"/>
      <c r="K43" s="251"/>
      <c r="L43" s="332"/>
      <c r="M43" s="237"/>
      <c r="N43" s="238"/>
      <c r="O43" s="332"/>
      <c r="P43" s="412"/>
      <c r="Q43" s="103">
        <v>0</v>
      </c>
    </row>
    <row r="44" spans="1:17" s="16" customFormat="1" ht="11.1" customHeight="1">
      <c r="A44" s="385"/>
      <c r="B44" s="386"/>
      <c r="C44" s="244"/>
      <c r="D44" s="357"/>
      <c r="E44" s="13"/>
      <c r="F44" s="14"/>
      <c r="G44" s="15"/>
      <c r="I44" s="358"/>
      <c r="J44" s="347"/>
      <c r="K44" s="24"/>
      <c r="L44" s="334"/>
      <c r="M44" s="236"/>
      <c r="N44" s="235"/>
      <c r="O44" s="334"/>
      <c r="P44" s="412"/>
      <c r="Q44" s="103">
        <v>0</v>
      </c>
    </row>
    <row r="45" spans="1:17" s="16" customFormat="1" ht="11.1" customHeight="1">
      <c r="A45" s="387"/>
      <c r="B45" s="394" t="s">
        <v>654</v>
      </c>
      <c r="C45" s="245"/>
      <c r="D45" s="359"/>
      <c r="E45" s="390"/>
      <c r="F45" s="17"/>
      <c r="G45" s="18"/>
      <c r="H45" s="19"/>
      <c r="I45" s="360"/>
      <c r="J45" s="348"/>
      <c r="K45" s="252"/>
      <c r="L45" s="336"/>
      <c r="M45" s="240"/>
      <c r="N45" s="241"/>
      <c r="O45" s="336"/>
      <c r="P45" s="412"/>
      <c r="Q45" s="103">
        <v>0</v>
      </c>
    </row>
    <row r="46" spans="1:17" s="16" customFormat="1" ht="11.1" customHeight="1">
      <c r="A46" s="11"/>
      <c r="B46" s="12"/>
      <c r="C46" s="244"/>
      <c r="D46" s="357"/>
      <c r="E46" s="13"/>
      <c r="F46" s="400"/>
      <c r="G46" s="401"/>
      <c r="I46" s="358"/>
      <c r="J46" s="346"/>
      <c r="K46" s="238"/>
      <c r="L46" s="332"/>
      <c r="M46" s="237"/>
      <c r="N46" s="238"/>
      <c r="O46" s="332"/>
      <c r="P46" s="412"/>
      <c r="Q46" s="103">
        <v>0</v>
      </c>
    </row>
    <row r="47" spans="1:17" s="16" customFormat="1" ht="11.1" customHeight="1">
      <c r="A47" s="385"/>
      <c r="B47" s="386"/>
      <c r="C47" s="244"/>
      <c r="D47" s="357"/>
      <c r="E47" s="13"/>
      <c r="F47" s="400"/>
      <c r="G47" s="401"/>
      <c r="I47" s="358"/>
      <c r="J47" s="347"/>
      <c r="K47" s="235"/>
      <c r="L47" s="334"/>
      <c r="M47" s="236"/>
      <c r="N47" s="235"/>
      <c r="O47" s="334"/>
      <c r="P47" s="412"/>
      <c r="Q47" s="103">
        <v>0</v>
      </c>
    </row>
    <row r="48" spans="1:17" s="16" customFormat="1" ht="11.1" customHeight="1">
      <c r="A48" s="387"/>
      <c r="B48" s="394" t="s">
        <v>655</v>
      </c>
      <c r="C48" s="245" t="s">
        <v>656</v>
      </c>
      <c r="D48" s="389">
        <v>1</v>
      </c>
      <c r="E48" s="390" t="s">
        <v>636</v>
      </c>
      <c r="F48" s="398"/>
      <c r="G48" s="399"/>
      <c r="H48" s="19"/>
      <c r="I48" s="360"/>
      <c r="J48" s="348"/>
      <c r="K48" s="252"/>
      <c r="L48" s="336"/>
      <c r="M48" s="240">
        <v>1</v>
      </c>
      <c r="N48" s="252" t="s">
        <v>636</v>
      </c>
      <c r="O48" s="336"/>
      <c r="P48" s="412"/>
      <c r="Q48" s="103">
        <v>0</v>
      </c>
    </row>
    <row r="49" spans="1:17" s="16" customFormat="1" ht="11.1" customHeight="1">
      <c r="A49" s="11"/>
      <c r="B49" s="12"/>
      <c r="C49" s="244"/>
      <c r="D49" s="357"/>
      <c r="E49" s="13"/>
      <c r="F49" s="400"/>
      <c r="G49" s="401"/>
      <c r="I49" s="358"/>
      <c r="J49" s="346"/>
      <c r="K49" s="238"/>
      <c r="L49" s="332"/>
      <c r="M49" s="237"/>
      <c r="N49" s="238"/>
      <c r="O49" s="332"/>
      <c r="P49" s="412"/>
      <c r="Q49" s="103">
        <v>0</v>
      </c>
    </row>
    <row r="50" spans="1:17" s="16" customFormat="1" ht="11.1" customHeight="1">
      <c r="A50" s="385"/>
      <c r="B50" s="386"/>
      <c r="C50" s="244"/>
      <c r="D50" s="357"/>
      <c r="E50" s="13"/>
      <c r="F50" s="400"/>
      <c r="G50" s="401"/>
      <c r="I50" s="358"/>
      <c r="J50" s="347"/>
      <c r="K50" s="235"/>
      <c r="L50" s="334"/>
      <c r="M50" s="236"/>
      <c r="N50" s="235"/>
      <c r="O50" s="334"/>
      <c r="P50" s="412"/>
      <c r="Q50" s="103">
        <v>0</v>
      </c>
    </row>
    <row r="51" spans="1:17" s="16" customFormat="1" ht="11.1" customHeight="1">
      <c r="A51" s="387"/>
      <c r="B51" s="394" t="s">
        <v>655</v>
      </c>
      <c r="C51" s="245" t="s">
        <v>657</v>
      </c>
      <c r="D51" s="389">
        <v>1</v>
      </c>
      <c r="E51" s="390" t="s">
        <v>636</v>
      </c>
      <c r="F51" s="398"/>
      <c r="G51" s="399"/>
      <c r="H51" s="19"/>
      <c r="I51" s="360"/>
      <c r="J51" s="348"/>
      <c r="K51" s="252"/>
      <c r="L51" s="336"/>
      <c r="M51" s="240">
        <v>1</v>
      </c>
      <c r="N51" s="252" t="s">
        <v>636</v>
      </c>
      <c r="O51" s="336"/>
      <c r="P51" s="412"/>
      <c r="Q51" s="103">
        <v>0</v>
      </c>
    </row>
    <row r="52" spans="1:17" s="16" customFormat="1" ht="11.1" customHeight="1">
      <c r="A52" s="11"/>
      <c r="B52" s="12"/>
      <c r="C52" s="244"/>
      <c r="D52" s="357"/>
      <c r="E52" s="13"/>
      <c r="F52" s="400"/>
      <c r="G52" s="401"/>
      <c r="I52" s="358"/>
      <c r="J52" s="346"/>
      <c r="K52" s="238"/>
      <c r="L52" s="332"/>
      <c r="M52" s="237"/>
      <c r="N52" s="238"/>
      <c r="O52" s="332"/>
      <c r="P52" s="412"/>
      <c r="Q52" s="103">
        <v>0</v>
      </c>
    </row>
    <row r="53" spans="1:17" s="16" customFormat="1" ht="11.1" customHeight="1">
      <c r="A53" s="385"/>
      <c r="B53" s="386"/>
      <c r="C53" s="244"/>
      <c r="D53" s="357"/>
      <c r="E53" s="13"/>
      <c r="F53" s="400"/>
      <c r="G53" s="401"/>
      <c r="I53" s="358"/>
      <c r="J53" s="347"/>
      <c r="K53" s="235"/>
      <c r="L53" s="334"/>
      <c r="M53" s="236"/>
      <c r="N53" s="235"/>
      <c r="O53" s="334"/>
      <c r="P53" s="412"/>
      <c r="Q53" s="103">
        <v>0</v>
      </c>
    </row>
    <row r="54" spans="1:17" s="16" customFormat="1" ht="11.1" customHeight="1">
      <c r="A54" s="387"/>
      <c r="B54" s="394" t="s">
        <v>655</v>
      </c>
      <c r="C54" s="245" t="s">
        <v>658</v>
      </c>
      <c r="D54" s="389">
        <v>1</v>
      </c>
      <c r="E54" s="390" t="s">
        <v>636</v>
      </c>
      <c r="F54" s="398"/>
      <c r="G54" s="399"/>
      <c r="H54" s="19"/>
      <c r="I54" s="360"/>
      <c r="J54" s="348"/>
      <c r="K54" s="252"/>
      <c r="L54" s="336"/>
      <c r="M54" s="240">
        <v>1</v>
      </c>
      <c r="N54" s="252" t="s">
        <v>636</v>
      </c>
      <c r="O54" s="336"/>
      <c r="P54" s="412"/>
      <c r="Q54" s="103">
        <v>0</v>
      </c>
    </row>
    <row r="55" spans="1:17" s="16" customFormat="1" ht="11.1" customHeight="1">
      <c r="A55" s="11"/>
      <c r="B55" s="12"/>
      <c r="C55" s="244"/>
      <c r="D55" s="357"/>
      <c r="E55" s="13"/>
      <c r="F55" s="400"/>
      <c r="G55" s="401"/>
      <c r="I55" s="358"/>
      <c r="J55" s="346"/>
      <c r="K55" s="238"/>
      <c r="L55" s="332"/>
      <c r="M55" s="237"/>
      <c r="N55" s="238"/>
      <c r="O55" s="332"/>
      <c r="P55" s="412"/>
      <c r="Q55" s="103">
        <v>0</v>
      </c>
    </row>
    <row r="56" spans="1:17" s="16" customFormat="1" ht="11.1" customHeight="1">
      <c r="A56" s="385"/>
      <c r="B56" s="386"/>
      <c r="C56" s="244"/>
      <c r="D56" s="357"/>
      <c r="E56" s="13"/>
      <c r="F56" s="400"/>
      <c r="G56" s="401"/>
      <c r="I56" s="358"/>
      <c r="J56" s="347"/>
      <c r="K56" s="235"/>
      <c r="L56" s="334"/>
      <c r="M56" s="236"/>
      <c r="N56" s="235"/>
      <c r="O56" s="334"/>
      <c r="P56" s="412"/>
      <c r="Q56" s="103">
        <v>0</v>
      </c>
    </row>
    <row r="57" spans="1:17" s="16" customFormat="1" ht="11.1" customHeight="1">
      <c r="A57" s="387"/>
      <c r="B57" s="394" t="s">
        <v>655</v>
      </c>
      <c r="C57" s="245" t="s">
        <v>659</v>
      </c>
      <c r="D57" s="389">
        <v>1</v>
      </c>
      <c r="E57" s="390" t="s">
        <v>636</v>
      </c>
      <c r="F57" s="398"/>
      <c r="G57" s="399"/>
      <c r="H57" s="19"/>
      <c r="I57" s="360"/>
      <c r="J57" s="348"/>
      <c r="K57" s="252"/>
      <c r="L57" s="336"/>
      <c r="M57" s="240">
        <v>1</v>
      </c>
      <c r="N57" s="252" t="s">
        <v>636</v>
      </c>
      <c r="O57" s="336"/>
      <c r="P57" s="412"/>
      <c r="Q57" s="103">
        <v>0</v>
      </c>
    </row>
    <row r="58" spans="1:17" s="16" customFormat="1" ht="11.1" customHeight="1">
      <c r="A58" s="11"/>
      <c r="B58" s="12"/>
      <c r="C58" s="244"/>
      <c r="D58" s="357"/>
      <c r="E58" s="13"/>
      <c r="F58" s="400"/>
      <c r="G58" s="401"/>
      <c r="I58" s="358"/>
      <c r="J58" s="346"/>
      <c r="K58" s="238"/>
      <c r="L58" s="332"/>
      <c r="M58" s="237"/>
      <c r="N58" s="238"/>
      <c r="O58" s="332"/>
      <c r="P58" s="412"/>
      <c r="Q58" s="103">
        <v>0</v>
      </c>
    </row>
    <row r="59" spans="1:17" s="16" customFormat="1" ht="11.1" customHeight="1">
      <c r="A59" s="385"/>
      <c r="B59" s="386"/>
      <c r="C59" s="244"/>
      <c r="D59" s="357"/>
      <c r="E59" s="13"/>
      <c r="F59" s="400"/>
      <c r="G59" s="401"/>
      <c r="I59" s="358"/>
      <c r="J59" s="347"/>
      <c r="K59" s="235"/>
      <c r="L59" s="334"/>
      <c r="M59" s="236"/>
      <c r="N59" s="235"/>
      <c r="O59" s="334"/>
      <c r="P59" s="412"/>
      <c r="Q59" s="103">
        <v>0</v>
      </c>
    </row>
    <row r="60" spans="1:17" s="16" customFormat="1" ht="11.1" customHeight="1">
      <c r="A60" s="387"/>
      <c r="B60" s="394" t="s">
        <v>655</v>
      </c>
      <c r="C60" s="245" t="s">
        <v>660</v>
      </c>
      <c r="D60" s="389">
        <v>1</v>
      </c>
      <c r="E60" s="390" t="s">
        <v>636</v>
      </c>
      <c r="F60" s="398"/>
      <c r="G60" s="399"/>
      <c r="H60" s="19"/>
      <c r="I60" s="360"/>
      <c r="J60" s="348"/>
      <c r="K60" s="252"/>
      <c r="L60" s="336"/>
      <c r="M60" s="240">
        <v>1</v>
      </c>
      <c r="N60" s="252" t="s">
        <v>636</v>
      </c>
      <c r="O60" s="336"/>
      <c r="P60" s="412"/>
      <c r="Q60" s="103">
        <v>0</v>
      </c>
    </row>
    <row r="61" spans="1:17" s="16" customFormat="1" ht="11.1" customHeight="1">
      <c r="A61" s="11"/>
      <c r="B61" s="12"/>
      <c r="C61" s="244"/>
      <c r="D61" s="357"/>
      <c r="E61" s="13"/>
      <c r="F61" s="400"/>
      <c r="G61" s="401"/>
      <c r="I61" s="358"/>
      <c r="J61" s="346"/>
      <c r="K61" s="238"/>
      <c r="L61" s="332"/>
      <c r="M61" s="237"/>
      <c r="N61" s="238"/>
      <c r="O61" s="332"/>
      <c r="P61" s="412"/>
      <c r="Q61" s="103">
        <v>0</v>
      </c>
    </row>
    <row r="62" spans="1:17" s="16" customFormat="1" ht="11.1" customHeight="1">
      <c r="A62" s="385"/>
      <c r="B62" s="386"/>
      <c r="C62" s="244"/>
      <c r="D62" s="357"/>
      <c r="E62" s="13"/>
      <c r="F62" s="400"/>
      <c r="G62" s="401"/>
      <c r="I62" s="358"/>
      <c r="J62" s="347"/>
      <c r="K62" s="235"/>
      <c r="L62" s="334"/>
      <c r="M62" s="236"/>
      <c r="N62" s="235"/>
      <c r="O62" s="334"/>
      <c r="P62" s="412"/>
      <c r="Q62" s="103">
        <v>0</v>
      </c>
    </row>
    <row r="63" spans="1:17" s="16" customFormat="1" ht="11.1" customHeight="1">
      <c r="A63" s="387"/>
      <c r="B63" s="394" t="s">
        <v>655</v>
      </c>
      <c r="C63" s="245" t="s">
        <v>669</v>
      </c>
      <c r="D63" s="389">
        <v>1</v>
      </c>
      <c r="E63" s="390" t="s">
        <v>636</v>
      </c>
      <c r="F63" s="398"/>
      <c r="G63" s="399"/>
      <c r="H63" s="19"/>
      <c r="I63" s="360"/>
      <c r="J63" s="348">
        <v>1</v>
      </c>
      <c r="K63" s="252" t="s">
        <v>636</v>
      </c>
      <c r="L63" s="336"/>
      <c r="M63" s="240"/>
      <c r="N63" s="252"/>
      <c r="O63" s="336"/>
      <c r="P63" s="412"/>
      <c r="Q63" s="103">
        <v>0</v>
      </c>
    </row>
    <row r="64" spans="1:17" s="16" customFormat="1" ht="11.1" customHeight="1">
      <c r="A64" s="11"/>
      <c r="B64" s="12"/>
      <c r="C64" s="244"/>
      <c r="D64" s="357"/>
      <c r="E64" s="13"/>
      <c r="F64" s="400"/>
      <c r="G64" s="401"/>
      <c r="I64" s="358"/>
      <c r="J64" s="346"/>
      <c r="K64" s="238"/>
      <c r="L64" s="332"/>
      <c r="M64" s="237"/>
      <c r="N64" s="238"/>
      <c r="O64" s="332"/>
      <c r="P64" s="412"/>
      <c r="Q64" s="103">
        <v>0</v>
      </c>
    </row>
    <row r="65" spans="1:17" s="16" customFormat="1" ht="11.1" customHeight="1">
      <c r="A65" s="385"/>
      <c r="B65" s="386"/>
      <c r="C65" s="244"/>
      <c r="D65" s="357"/>
      <c r="E65" s="13"/>
      <c r="F65" s="400"/>
      <c r="G65" s="401"/>
      <c r="I65" s="358"/>
      <c r="J65" s="347"/>
      <c r="K65" s="235"/>
      <c r="L65" s="334"/>
      <c r="M65" s="236"/>
      <c r="N65" s="235"/>
      <c r="O65" s="334"/>
      <c r="P65" s="412"/>
      <c r="Q65" s="103">
        <v>0</v>
      </c>
    </row>
    <row r="66" spans="1:17" s="16" customFormat="1" ht="11.1" customHeight="1">
      <c r="A66" s="387"/>
      <c r="B66" s="394" t="s">
        <v>655</v>
      </c>
      <c r="C66" s="245" t="s">
        <v>616</v>
      </c>
      <c r="D66" s="389">
        <v>1</v>
      </c>
      <c r="E66" s="390" t="s">
        <v>636</v>
      </c>
      <c r="F66" s="398"/>
      <c r="G66" s="399"/>
      <c r="H66" s="19"/>
      <c r="I66" s="360"/>
      <c r="J66" s="348">
        <v>1</v>
      </c>
      <c r="K66" s="252" t="s">
        <v>636</v>
      </c>
      <c r="L66" s="336"/>
      <c r="M66" s="240"/>
      <c r="N66" s="252"/>
      <c r="O66" s="336"/>
      <c r="P66" s="412"/>
      <c r="Q66" s="103">
        <v>0</v>
      </c>
    </row>
    <row r="67" spans="1:17" s="16" customFormat="1" ht="11.1" customHeight="1">
      <c r="A67" s="11"/>
      <c r="B67" s="12"/>
      <c r="C67" s="244"/>
      <c r="D67" s="357"/>
      <c r="E67" s="13"/>
      <c r="F67" s="400"/>
      <c r="G67" s="401"/>
      <c r="I67" s="358"/>
      <c r="J67" s="346"/>
      <c r="K67" s="238"/>
      <c r="L67" s="332"/>
      <c r="M67" s="237"/>
      <c r="N67" s="238"/>
      <c r="O67" s="332"/>
      <c r="P67" s="412"/>
      <c r="Q67" s="103">
        <v>0</v>
      </c>
    </row>
    <row r="68" spans="1:17" s="16" customFormat="1" ht="11.1" customHeight="1">
      <c r="A68" s="385"/>
      <c r="B68" s="386"/>
      <c r="C68" s="244"/>
      <c r="D68" s="357"/>
      <c r="E68" s="13"/>
      <c r="F68" s="400"/>
      <c r="G68" s="401"/>
      <c r="I68" s="358"/>
      <c r="J68" s="347"/>
      <c r="K68" s="235"/>
      <c r="L68" s="334"/>
      <c r="M68" s="236"/>
      <c r="N68" s="235"/>
      <c r="O68" s="334"/>
      <c r="P68" s="412"/>
      <c r="Q68" s="103">
        <v>0</v>
      </c>
    </row>
    <row r="69" spans="1:17" s="16" customFormat="1" ht="11.1" customHeight="1">
      <c r="A69" s="387"/>
      <c r="B69" s="394" t="s">
        <v>655</v>
      </c>
      <c r="C69" s="245" t="s">
        <v>617</v>
      </c>
      <c r="D69" s="389">
        <v>1</v>
      </c>
      <c r="E69" s="390" t="s">
        <v>636</v>
      </c>
      <c r="F69" s="398"/>
      <c r="G69" s="399"/>
      <c r="H69" s="19"/>
      <c r="I69" s="360"/>
      <c r="J69" s="348">
        <v>1</v>
      </c>
      <c r="K69" s="252" t="s">
        <v>636</v>
      </c>
      <c r="L69" s="336"/>
      <c r="M69" s="240"/>
      <c r="N69" s="252"/>
      <c r="O69" s="336"/>
      <c r="P69" s="412"/>
      <c r="Q69" s="103">
        <v>0</v>
      </c>
    </row>
    <row r="70" spans="1:17" s="16" customFormat="1" ht="11.1" customHeight="1">
      <c r="A70" s="11"/>
      <c r="B70" s="12"/>
      <c r="C70" s="244"/>
      <c r="D70" s="357"/>
      <c r="E70" s="13"/>
      <c r="F70" s="400"/>
      <c r="G70" s="401"/>
      <c r="I70" s="358"/>
      <c r="J70" s="346"/>
      <c r="K70" s="238"/>
      <c r="L70" s="332"/>
      <c r="M70" s="237"/>
      <c r="N70" s="238"/>
      <c r="O70" s="332"/>
      <c r="P70" s="412"/>
      <c r="Q70" s="103">
        <v>0</v>
      </c>
    </row>
    <row r="71" spans="1:17" s="16" customFormat="1" ht="11.1" customHeight="1">
      <c r="A71" s="385"/>
      <c r="B71" s="386"/>
      <c r="C71" s="244"/>
      <c r="D71" s="357"/>
      <c r="E71" s="13"/>
      <c r="F71" s="400"/>
      <c r="G71" s="401"/>
      <c r="I71" s="358"/>
      <c r="J71" s="347"/>
      <c r="K71" s="235"/>
      <c r="L71" s="334"/>
      <c r="M71" s="236"/>
      <c r="N71" s="235"/>
      <c r="O71" s="334"/>
      <c r="P71" s="412"/>
      <c r="Q71" s="103">
        <v>0</v>
      </c>
    </row>
    <row r="72" spans="1:17" s="16" customFormat="1" ht="11.1" customHeight="1">
      <c r="A72" s="387"/>
      <c r="B72" s="394" t="s">
        <v>655</v>
      </c>
      <c r="C72" s="245" t="s">
        <v>670</v>
      </c>
      <c r="D72" s="389">
        <v>1</v>
      </c>
      <c r="E72" s="390" t="s">
        <v>636</v>
      </c>
      <c r="F72" s="398"/>
      <c r="G72" s="399"/>
      <c r="H72" s="19"/>
      <c r="I72" s="360"/>
      <c r="J72" s="348">
        <v>1</v>
      </c>
      <c r="K72" s="252" t="s">
        <v>636</v>
      </c>
      <c r="L72" s="336"/>
      <c r="M72" s="240"/>
      <c r="N72" s="252"/>
      <c r="O72" s="336"/>
      <c r="P72" s="412"/>
      <c r="Q72" s="103">
        <v>0</v>
      </c>
    </row>
    <row r="73" spans="1:17" s="16" customFormat="1" ht="11.1" customHeight="1">
      <c r="A73" s="11"/>
      <c r="B73" s="12"/>
      <c r="C73" s="244"/>
      <c r="D73" s="357"/>
      <c r="E73" s="13"/>
      <c r="F73" s="400"/>
      <c r="G73" s="401"/>
      <c r="I73" s="358"/>
      <c r="J73" s="346"/>
      <c r="K73" s="238"/>
      <c r="L73" s="332"/>
      <c r="M73" s="237"/>
      <c r="N73" s="238"/>
      <c r="O73" s="332"/>
      <c r="P73" s="412"/>
      <c r="Q73" s="103">
        <v>0</v>
      </c>
    </row>
    <row r="74" spans="1:17" s="16" customFormat="1" ht="11.1" customHeight="1">
      <c r="A74" s="385"/>
      <c r="B74" s="386"/>
      <c r="C74" s="244"/>
      <c r="D74" s="357"/>
      <c r="E74" s="13"/>
      <c r="F74" s="400"/>
      <c r="G74" s="401"/>
      <c r="I74" s="358"/>
      <c r="J74" s="347"/>
      <c r="K74" s="235"/>
      <c r="L74" s="334"/>
      <c r="M74" s="236"/>
      <c r="N74" s="235"/>
      <c r="O74" s="334"/>
      <c r="P74" s="412"/>
      <c r="Q74" s="103">
        <v>0</v>
      </c>
    </row>
    <row r="75" spans="1:17" s="16" customFormat="1" ht="11.1" customHeight="1">
      <c r="A75" s="387"/>
      <c r="B75" s="394" t="s">
        <v>655</v>
      </c>
      <c r="C75" s="245" t="s">
        <v>618</v>
      </c>
      <c r="D75" s="389">
        <v>1</v>
      </c>
      <c r="E75" s="390" t="s">
        <v>636</v>
      </c>
      <c r="F75" s="398"/>
      <c r="G75" s="399"/>
      <c r="H75" s="19"/>
      <c r="I75" s="360"/>
      <c r="J75" s="348">
        <v>1</v>
      </c>
      <c r="K75" s="252" t="s">
        <v>636</v>
      </c>
      <c r="L75" s="336"/>
      <c r="M75" s="240"/>
      <c r="N75" s="252"/>
      <c r="O75" s="336"/>
      <c r="P75" s="412"/>
      <c r="Q75" s="103">
        <v>0</v>
      </c>
    </row>
    <row r="76" spans="1:17" s="16" customFormat="1" ht="11.1" customHeight="1">
      <c r="A76" s="11"/>
      <c r="B76" s="12"/>
      <c r="C76" s="244"/>
      <c r="D76" s="357"/>
      <c r="E76" s="13"/>
      <c r="F76" s="400"/>
      <c r="G76" s="401"/>
      <c r="I76" s="358"/>
      <c r="J76" s="346"/>
      <c r="K76" s="238"/>
      <c r="L76" s="332"/>
      <c r="M76" s="237"/>
      <c r="N76" s="238"/>
      <c r="O76" s="332"/>
      <c r="P76" s="412"/>
      <c r="Q76" s="103">
        <v>0</v>
      </c>
    </row>
    <row r="77" spans="1:17" s="16" customFormat="1" ht="11.1" customHeight="1">
      <c r="A77" s="385"/>
      <c r="B77" s="386"/>
      <c r="C77" s="244"/>
      <c r="D77" s="357"/>
      <c r="E77" s="13"/>
      <c r="F77" s="400"/>
      <c r="G77" s="401"/>
      <c r="I77" s="358"/>
      <c r="J77" s="347"/>
      <c r="K77" s="235"/>
      <c r="L77" s="334"/>
      <c r="M77" s="236"/>
      <c r="N77" s="235"/>
      <c r="O77" s="334"/>
      <c r="P77" s="412"/>
      <c r="Q77" s="103">
        <v>0</v>
      </c>
    </row>
    <row r="78" spans="1:17" s="16" customFormat="1" ht="11.1" customHeight="1">
      <c r="A78" s="387"/>
      <c r="B78" s="394" t="s">
        <v>655</v>
      </c>
      <c r="C78" s="245" t="s">
        <v>671</v>
      </c>
      <c r="D78" s="389">
        <v>1</v>
      </c>
      <c r="E78" s="390" t="s">
        <v>636</v>
      </c>
      <c r="F78" s="398"/>
      <c r="G78" s="399"/>
      <c r="H78" s="19"/>
      <c r="I78" s="360"/>
      <c r="J78" s="348">
        <v>1</v>
      </c>
      <c r="K78" s="252" t="s">
        <v>636</v>
      </c>
      <c r="L78" s="336"/>
      <c r="M78" s="240"/>
      <c r="N78" s="252"/>
      <c r="O78" s="336"/>
      <c r="P78" s="412"/>
      <c r="Q78" s="103">
        <v>0</v>
      </c>
    </row>
    <row r="79" spans="1:17" s="16" customFormat="1" ht="11.1" customHeight="1">
      <c r="A79" s="11"/>
      <c r="B79" s="12"/>
      <c r="C79" s="244"/>
      <c r="D79" s="357"/>
      <c r="E79" s="13"/>
      <c r="F79" s="400"/>
      <c r="G79" s="401"/>
      <c r="I79" s="358"/>
      <c r="J79" s="346"/>
      <c r="K79" s="238"/>
      <c r="L79" s="332"/>
      <c r="M79" s="237"/>
      <c r="N79" s="238"/>
      <c r="O79" s="332"/>
      <c r="P79" s="412"/>
      <c r="Q79" s="103">
        <v>0</v>
      </c>
    </row>
    <row r="80" spans="1:17" s="16" customFormat="1" ht="11.1" customHeight="1">
      <c r="A80" s="385"/>
      <c r="B80" s="386"/>
      <c r="C80" s="244"/>
      <c r="D80" s="357"/>
      <c r="E80" s="13"/>
      <c r="F80" s="400"/>
      <c r="G80" s="401"/>
      <c r="I80" s="358"/>
      <c r="J80" s="347"/>
      <c r="K80" s="235"/>
      <c r="L80" s="334"/>
      <c r="M80" s="236"/>
      <c r="N80" s="235"/>
      <c r="O80" s="334"/>
      <c r="P80" s="412"/>
      <c r="Q80" s="103">
        <v>0</v>
      </c>
    </row>
    <row r="81" spans="1:17" s="16" customFormat="1" ht="11.1" customHeight="1">
      <c r="A81" s="387"/>
      <c r="B81" s="394" t="s">
        <v>655</v>
      </c>
      <c r="C81" s="245" t="s">
        <v>672</v>
      </c>
      <c r="D81" s="389">
        <v>1</v>
      </c>
      <c r="E81" s="390" t="s">
        <v>636</v>
      </c>
      <c r="F81" s="398"/>
      <c r="G81" s="399"/>
      <c r="H81" s="19"/>
      <c r="I81" s="360"/>
      <c r="J81" s="348">
        <v>1</v>
      </c>
      <c r="K81" s="252" t="s">
        <v>636</v>
      </c>
      <c r="L81" s="336"/>
      <c r="M81" s="240"/>
      <c r="N81" s="252"/>
      <c r="O81" s="336"/>
      <c r="P81" s="412"/>
      <c r="Q81" s="103">
        <v>0</v>
      </c>
    </row>
    <row r="82" spans="1:17" s="16" customFormat="1" ht="11.1" customHeight="1">
      <c r="A82" s="11"/>
      <c r="B82" s="12"/>
      <c r="C82" s="244"/>
      <c r="D82" s="357"/>
      <c r="E82" s="13"/>
      <c r="F82" s="400"/>
      <c r="G82" s="401"/>
      <c r="I82" s="358"/>
      <c r="J82" s="346"/>
      <c r="K82" s="238"/>
      <c r="L82" s="332"/>
      <c r="M82" s="237"/>
      <c r="N82" s="238"/>
      <c r="O82" s="332"/>
      <c r="P82" s="412"/>
      <c r="Q82" s="103">
        <v>0</v>
      </c>
    </row>
    <row r="83" spans="1:17" s="16" customFormat="1" ht="11.1" customHeight="1">
      <c r="A83" s="385"/>
      <c r="B83" s="386"/>
      <c r="C83" s="244"/>
      <c r="D83" s="357"/>
      <c r="E83" s="13"/>
      <c r="F83" s="400"/>
      <c r="G83" s="401"/>
      <c r="I83" s="358"/>
      <c r="J83" s="347"/>
      <c r="K83" s="235"/>
      <c r="L83" s="334"/>
      <c r="M83" s="236"/>
      <c r="N83" s="235"/>
      <c r="O83" s="334"/>
      <c r="P83" s="412"/>
      <c r="Q83" s="103">
        <v>0</v>
      </c>
    </row>
    <row r="84" spans="1:17" s="16" customFormat="1" ht="11.1" customHeight="1">
      <c r="A84" s="387"/>
      <c r="B84" s="394" t="s">
        <v>655</v>
      </c>
      <c r="C84" s="245" t="s">
        <v>673</v>
      </c>
      <c r="D84" s="389">
        <v>1</v>
      </c>
      <c r="E84" s="390" t="s">
        <v>636</v>
      </c>
      <c r="F84" s="398"/>
      <c r="G84" s="399"/>
      <c r="H84" s="19"/>
      <c r="I84" s="360"/>
      <c r="J84" s="348">
        <v>1</v>
      </c>
      <c r="K84" s="252" t="s">
        <v>636</v>
      </c>
      <c r="L84" s="336"/>
      <c r="M84" s="240"/>
      <c r="N84" s="252"/>
      <c r="O84" s="336"/>
      <c r="P84" s="412"/>
      <c r="Q84" s="103">
        <v>0</v>
      </c>
    </row>
    <row r="85" spans="1:17" s="16" customFormat="1" ht="11.1" customHeight="1">
      <c r="A85" s="11"/>
      <c r="B85" s="12"/>
      <c r="C85" s="244"/>
      <c r="D85" s="357"/>
      <c r="E85" s="13"/>
      <c r="F85" s="400"/>
      <c r="G85" s="401"/>
      <c r="I85" s="358"/>
      <c r="J85" s="346"/>
      <c r="K85" s="238"/>
      <c r="L85" s="332"/>
      <c r="M85" s="237"/>
      <c r="N85" s="238"/>
      <c r="O85" s="332"/>
      <c r="P85" s="412"/>
      <c r="Q85" s="103">
        <v>0</v>
      </c>
    </row>
    <row r="86" spans="1:17" s="16" customFormat="1" ht="11.1" customHeight="1">
      <c r="A86" s="385"/>
      <c r="B86" s="386"/>
      <c r="C86" s="244"/>
      <c r="D86" s="357"/>
      <c r="E86" s="13"/>
      <c r="F86" s="400"/>
      <c r="G86" s="401"/>
      <c r="I86" s="358"/>
      <c r="J86" s="347"/>
      <c r="K86" s="235"/>
      <c r="L86" s="334"/>
      <c r="M86" s="236"/>
      <c r="N86" s="235"/>
      <c r="O86" s="334"/>
      <c r="P86" s="412"/>
      <c r="Q86" s="103">
        <v>0</v>
      </c>
    </row>
    <row r="87" spans="1:17" s="16" customFormat="1" ht="11.1" customHeight="1">
      <c r="A87" s="387"/>
      <c r="B87" s="394" t="s">
        <v>655</v>
      </c>
      <c r="C87" s="245" t="s">
        <v>674</v>
      </c>
      <c r="D87" s="389">
        <v>1</v>
      </c>
      <c r="E87" s="390" t="s">
        <v>636</v>
      </c>
      <c r="F87" s="398"/>
      <c r="G87" s="399"/>
      <c r="H87" s="19"/>
      <c r="I87" s="360"/>
      <c r="J87" s="348">
        <v>1</v>
      </c>
      <c r="K87" s="252" t="s">
        <v>636</v>
      </c>
      <c r="L87" s="336"/>
      <c r="M87" s="240"/>
      <c r="N87" s="252"/>
      <c r="O87" s="336"/>
      <c r="P87" s="412"/>
      <c r="Q87" s="103">
        <v>0</v>
      </c>
    </row>
    <row r="88" spans="1:17" s="16" customFormat="1" ht="11.1" customHeight="1">
      <c r="A88" s="11"/>
      <c r="B88" s="12"/>
      <c r="C88" s="244"/>
      <c r="D88" s="357"/>
      <c r="E88" s="13"/>
      <c r="F88" s="400"/>
      <c r="G88" s="401"/>
      <c r="I88" s="358"/>
      <c r="J88" s="346"/>
      <c r="K88" s="238"/>
      <c r="L88" s="332"/>
      <c r="M88" s="237"/>
      <c r="N88" s="238"/>
      <c r="O88" s="332"/>
      <c r="P88" s="412"/>
      <c r="Q88" s="103">
        <v>0</v>
      </c>
    </row>
    <row r="89" spans="1:17" s="16" customFormat="1" ht="11.1" customHeight="1">
      <c r="A89" s="385"/>
      <c r="B89" s="386"/>
      <c r="C89" s="244"/>
      <c r="D89" s="357"/>
      <c r="E89" s="13"/>
      <c r="F89" s="400"/>
      <c r="G89" s="401"/>
      <c r="I89" s="358"/>
      <c r="J89" s="347"/>
      <c r="K89" s="235"/>
      <c r="L89" s="334"/>
      <c r="M89" s="236"/>
      <c r="N89" s="235"/>
      <c r="O89" s="334"/>
      <c r="P89" s="412"/>
      <c r="Q89" s="103">
        <v>0</v>
      </c>
    </row>
    <row r="90" spans="1:17" s="16" customFormat="1" ht="11.1" customHeight="1">
      <c r="A90" s="387"/>
      <c r="B90" s="394" t="s">
        <v>655</v>
      </c>
      <c r="C90" s="245" t="s">
        <v>677</v>
      </c>
      <c r="D90" s="389">
        <v>1</v>
      </c>
      <c r="E90" s="390" t="s">
        <v>636</v>
      </c>
      <c r="F90" s="398"/>
      <c r="G90" s="399"/>
      <c r="H90" s="19"/>
      <c r="I90" s="360"/>
      <c r="J90" s="348">
        <v>1</v>
      </c>
      <c r="K90" s="252" t="s">
        <v>636</v>
      </c>
      <c r="L90" s="336"/>
      <c r="M90" s="240"/>
      <c r="N90" s="252"/>
      <c r="O90" s="336"/>
      <c r="P90" s="412"/>
      <c r="Q90" s="103">
        <v>0</v>
      </c>
    </row>
    <row r="91" spans="1:17" s="16" customFormat="1" ht="11.1" customHeight="1">
      <c r="A91" s="11"/>
      <c r="B91" s="12"/>
      <c r="C91" s="244"/>
      <c r="D91" s="357"/>
      <c r="E91" s="13"/>
      <c r="F91" s="400"/>
      <c r="G91" s="401"/>
      <c r="I91" s="358"/>
      <c r="J91" s="346"/>
      <c r="K91" s="238"/>
      <c r="L91" s="332"/>
      <c r="M91" s="237"/>
      <c r="N91" s="238"/>
      <c r="O91" s="332"/>
      <c r="P91" s="412"/>
      <c r="Q91" s="103">
        <v>0</v>
      </c>
    </row>
    <row r="92" spans="1:17" s="16" customFormat="1" ht="11.1" customHeight="1">
      <c r="A92" s="385"/>
      <c r="B92" s="386"/>
      <c r="C92" s="244"/>
      <c r="D92" s="357"/>
      <c r="E92" s="13"/>
      <c r="F92" s="400"/>
      <c r="G92" s="401"/>
      <c r="I92" s="358"/>
      <c r="J92" s="347"/>
      <c r="K92" s="235"/>
      <c r="L92" s="334"/>
      <c r="M92" s="236"/>
      <c r="N92" s="235"/>
      <c r="O92" s="334"/>
      <c r="P92" s="412"/>
      <c r="Q92" s="103">
        <v>0</v>
      </c>
    </row>
    <row r="93" spans="1:17" s="16" customFormat="1" ht="11.1" customHeight="1">
      <c r="A93" s="387"/>
      <c r="B93" s="394" t="s">
        <v>666</v>
      </c>
      <c r="C93" s="245" t="s">
        <v>663</v>
      </c>
      <c r="D93" s="389">
        <v>1</v>
      </c>
      <c r="E93" s="390" t="s">
        <v>636</v>
      </c>
      <c r="F93" s="398"/>
      <c r="G93" s="399"/>
      <c r="H93" s="19"/>
      <c r="I93" s="360"/>
      <c r="J93" s="348"/>
      <c r="K93" s="252"/>
      <c r="L93" s="336"/>
      <c r="M93" s="240">
        <v>1</v>
      </c>
      <c r="N93" s="252" t="s">
        <v>636</v>
      </c>
      <c r="O93" s="336"/>
      <c r="P93" s="412"/>
      <c r="Q93" s="103">
        <v>0</v>
      </c>
    </row>
    <row r="94" spans="1:17" s="16" customFormat="1" ht="11.1" customHeight="1">
      <c r="A94" s="11"/>
      <c r="B94" s="12"/>
      <c r="C94" s="244"/>
      <c r="D94" s="357"/>
      <c r="E94" s="13"/>
      <c r="F94" s="400"/>
      <c r="G94" s="401"/>
      <c r="I94" s="358"/>
      <c r="J94" s="346"/>
      <c r="K94" s="238"/>
      <c r="L94" s="332"/>
      <c r="M94" s="237"/>
      <c r="N94" s="238"/>
      <c r="O94" s="332"/>
      <c r="P94" s="412"/>
      <c r="Q94" s="103">
        <v>0</v>
      </c>
    </row>
    <row r="95" spans="1:17" s="16" customFormat="1" ht="11.1" customHeight="1">
      <c r="A95" s="385"/>
      <c r="B95" s="386"/>
      <c r="C95" s="244"/>
      <c r="D95" s="357"/>
      <c r="E95" s="13"/>
      <c r="F95" s="400"/>
      <c r="G95" s="401"/>
      <c r="I95" s="358"/>
      <c r="J95" s="347"/>
      <c r="K95" s="235"/>
      <c r="L95" s="334"/>
      <c r="M95" s="236"/>
      <c r="N95" s="235"/>
      <c r="O95" s="334"/>
      <c r="P95" s="412"/>
      <c r="Q95" s="103">
        <v>0</v>
      </c>
    </row>
    <row r="96" spans="1:17" s="16" customFormat="1" ht="11.1" customHeight="1">
      <c r="A96" s="387"/>
      <c r="B96" s="394" t="s">
        <v>666</v>
      </c>
      <c r="C96" s="245" t="s">
        <v>664</v>
      </c>
      <c r="D96" s="389">
        <v>1</v>
      </c>
      <c r="E96" s="390" t="s">
        <v>636</v>
      </c>
      <c r="F96" s="398"/>
      <c r="G96" s="399"/>
      <c r="H96" s="19"/>
      <c r="I96" s="360"/>
      <c r="J96" s="348"/>
      <c r="K96" s="252"/>
      <c r="L96" s="336"/>
      <c r="M96" s="240">
        <v>1</v>
      </c>
      <c r="N96" s="252" t="s">
        <v>636</v>
      </c>
      <c r="O96" s="336"/>
      <c r="P96" s="412"/>
      <c r="Q96" s="103">
        <v>0</v>
      </c>
    </row>
    <row r="97" spans="1:17" s="16" customFormat="1" ht="11.1" customHeight="1">
      <c r="A97" s="11"/>
      <c r="B97" s="12"/>
      <c r="C97" s="244"/>
      <c r="D97" s="357"/>
      <c r="E97" s="13"/>
      <c r="F97" s="400"/>
      <c r="G97" s="401"/>
      <c r="I97" s="358"/>
      <c r="J97" s="346"/>
      <c r="K97" s="238"/>
      <c r="L97" s="332"/>
      <c r="M97" s="237"/>
      <c r="N97" s="238"/>
      <c r="O97" s="332"/>
      <c r="P97" s="412"/>
      <c r="Q97" s="103">
        <v>0</v>
      </c>
    </row>
    <row r="98" spans="1:17" s="16" customFormat="1" ht="11.1" customHeight="1">
      <c r="A98" s="385"/>
      <c r="B98" s="386"/>
      <c r="C98" s="244"/>
      <c r="D98" s="357"/>
      <c r="E98" s="13"/>
      <c r="F98" s="400"/>
      <c r="G98" s="401"/>
      <c r="I98" s="358"/>
      <c r="J98" s="347"/>
      <c r="K98" s="235"/>
      <c r="L98" s="334"/>
      <c r="M98" s="236"/>
      <c r="N98" s="235"/>
      <c r="O98" s="334"/>
      <c r="P98" s="412"/>
      <c r="Q98" s="103">
        <v>0</v>
      </c>
    </row>
    <row r="99" spans="1:17" s="16" customFormat="1" ht="11.1" customHeight="1">
      <c r="A99" s="387"/>
      <c r="B99" s="394" t="s">
        <v>666</v>
      </c>
      <c r="C99" s="245" t="s">
        <v>665</v>
      </c>
      <c r="D99" s="389">
        <v>1</v>
      </c>
      <c r="E99" s="390" t="s">
        <v>636</v>
      </c>
      <c r="F99" s="398"/>
      <c r="G99" s="399"/>
      <c r="H99" s="19"/>
      <c r="I99" s="360"/>
      <c r="J99" s="348"/>
      <c r="K99" s="252"/>
      <c r="L99" s="336"/>
      <c r="M99" s="240">
        <v>1</v>
      </c>
      <c r="N99" s="252" t="s">
        <v>636</v>
      </c>
      <c r="O99" s="336"/>
      <c r="P99" s="412"/>
      <c r="Q99" s="103">
        <v>0</v>
      </c>
    </row>
    <row r="100" spans="1:17" s="16" customFormat="1" ht="11.1" customHeight="1">
      <c r="A100" s="11"/>
      <c r="B100" s="12"/>
      <c r="C100" s="244"/>
      <c r="D100" s="357"/>
      <c r="E100" s="13"/>
      <c r="F100" s="400"/>
      <c r="G100" s="401"/>
      <c r="I100" s="358"/>
      <c r="J100" s="346"/>
      <c r="K100" s="238"/>
      <c r="L100" s="332"/>
      <c r="M100" s="237"/>
      <c r="N100" s="238"/>
      <c r="O100" s="332"/>
      <c r="P100" s="412"/>
      <c r="Q100" s="103">
        <v>0</v>
      </c>
    </row>
    <row r="101" spans="1:17" s="16" customFormat="1" ht="11.1" customHeight="1">
      <c r="A101" s="385"/>
      <c r="B101" s="386"/>
      <c r="C101" s="244"/>
      <c r="D101" s="357"/>
      <c r="E101" s="13"/>
      <c r="F101" s="400"/>
      <c r="G101" s="401"/>
      <c r="I101" s="358"/>
      <c r="J101" s="347"/>
      <c r="K101" s="235"/>
      <c r="L101" s="334"/>
      <c r="M101" s="236"/>
      <c r="N101" s="235"/>
      <c r="O101" s="334"/>
      <c r="P101" s="412"/>
      <c r="Q101" s="103">
        <v>0</v>
      </c>
    </row>
    <row r="102" spans="1:17" s="16" customFormat="1" ht="11.1" customHeight="1">
      <c r="A102" s="387"/>
      <c r="B102" s="394" t="s">
        <v>667</v>
      </c>
      <c r="C102" s="245" t="s">
        <v>661</v>
      </c>
      <c r="D102" s="389">
        <v>1</v>
      </c>
      <c r="E102" s="390" t="s">
        <v>636</v>
      </c>
      <c r="F102" s="398"/>
      <c r="G102" s="399"/>
      <c r="H102" s="19"/>
      <c r="I102" s="360"/>
      <c r="J102" s="348"/>
      <c r="K102" s="252"/>
      <c r="L102" s="336"/>
      <c r="M102" s="240">
        <v>1</v>
      </c>
      <c r="N102" s="252" t="s">
        <v>636</v>
      </c>
      <c r="O102" s="336"/>
      <c r="P102" s="412"/>
      <c r="Q102" s="103">
        <v>0</v>
      </c>
    </row>
    <row r="103" spans="1:17" s="16" customFormat="1" ht="11.1" customHeight="1">
      <c r="A103" s="11"/>
      <c r="B103" s="12"/>
      <c r="C103" s="244"/>
      <c r="D103" s="357"/>
      <c r="E103" s="13"/>
      <c r="F103" s="400"/>
      <c r="G103" s="401"/>
      <c r="I103" s="358"/>
      <c r="J103" s="346"/>
      <c r="K103" s="238"/>
      <c r="L103" s="332"/>
      <c r="M103" s="237"/>
      <c r="N103" s="238"/>
      <c r="O103" s="332"/>
      <c r="P103" s="412"/>
      <c r="Q103" s="103">
        <v>0</v>
      </c>
    </row>
    <row r="104" spans="1:17" s="16" customFormat="1" ht="11.1" customHeight="1">
      <c r="A104" s="385"/>
      <c r="B104" s="386"/>
      <c r="C104" s="244"/>
      <c r="D104" s="357"/>
      <c r="E104" s="13"/>
      <c r="F104" s="400"/>
      <c r="G104" s="401"/>
      <c r="I104" s="358"/>
      <c r="J104" s="347"/>
      <c r="K104" s="235"/>
      <c r="L104" s="334"/>
      <c r="M104" s="236"/>
      <c r="N104" s="235"/>
      <c r="O104" s="334"/>
      <c r="P104" s="412"/>
      <c r="Q104" s="103">
        <v>0</v>
      </c>
    </row>
    <row r="105" spans="1:17" s="16" customFormat="1" ht="11.1" customHeight="1">
      <c r="A105" s="387"/>
      <c r="B105" s="394" t="s">
        <v>667</v>
      </c>
      <c r="C105" s="245" t="s">
        <v>668</v>
      </c>
      <c r="D105" s="389">
        <v>1</v>
      </c>
      <c r="E105" s="390" t="s">
        <v>636</v>
      </c>
      <c r="F105" s="398"/>
      <c r="G105" s="399"/>
      <c r="H105" s="19"/>
      <c r="I105" s="360"/>
      <c r="J105" s="348">
        <v>1</v>
      </c>
      <c r="K105" s="252" t="s">
        <v>636</v>
      </c>
      <c r="L105" s="336"/>
      <c r="M105" s="240"/>
      <c r="N105" s="252"/>
      <c r="O105" s="336"/>
      <c r="P105" s="412"/>
      <c r="Q105" s="103">
        <v>0</v>
      </c>
    </row>
    <row r="106" spans="1:17" s="16" customFormat="1" ht="11.1" customHeight="1">
      <c r="A106" s="11"/>
      <c r="B106" s="12"/>
      <c r="C106" s="244"/>
      <c r="D106" s="357"/>
      <c r="E106" s="13"/>
      <c r="F106" s="400"/>
      <c r="G106" s="401"/>
      <c r="I106" s="358"/>
      <c r="J106" s="346"/>
      <c r="K106" s="238"/>
      <c r="L106" s="332"/>
      <c r="M106" s="237"/>
      <c r="N106" s="238"/>
      <c r="O106" s="332"/>
      <c r="P106" s="412"/>
      <c r="Q106" s="103">
        <v>0</v>
      </c>
    </row>
    <row r="107" spans="1:17" s="16" customFormat="1" ht="11.1" customHeight="1">
      <c r="A107" s="385"/>
      <c r="B107" s="386"/>
      <c r="C107" s="244"/>
      <c r="D107" s="357"/>
      <c r="E107" s="13"/>
      <c r="F107" s="400"/>
      <c r="G107" s="401"/>
      <c r="I107" s="358"/>
      <c r="J107" s="347"/>
      <c r="K107" s="235"/>
      <c r="L107" s="334"/>
      <c r="M107" s="236"/>
      <c r="N107" s="235"/>
      <c r="O107" s="334"/>
      <c r="P107" s="412"/>
      <c r="Q107" s="103">
        <v>0</v>
      </c>
    </row>
    <row r="108" spans="1:17" s="16" customFormat="1" ht="11.1" customHeight="1">
      <c r="A108" s="387"/>
      <c r="B108" s="394" t="s">
        <v>667</v>
      </c>
      <c r="C108" s="245" t="s">
        <v>662</v>
      </c>
      <c r="D108" s="389">
        <v>1</v>
      </c>
      <c r="E108" s="390" t="s">
        <v>636</v>
      </c>
      <c r="F108" s="398"/>
      <c r="G108" s="399"/>
      <c r="H108" s="19"/>
      <c r="I108" s="360"/>
      <c r="J108" s="348"/>
      <c r="K108" s="252"/>
      <c r="L108" s="336"/>
      <c r="M108" s="240">
        <v>1</v>
      </c>
      <c r="N108" s="252" t="s">
        <v>636</v>
      </c>
      <c r="O108" s="336"/>
      <c r="P108" s="412"/>
      <c r="Q108" s="103">
        <v>0</v>
      </c>
    </row>
    <row r="109" spans="1:17" s="16" customFormat="1" ht="11.1" customHeight="1">
      <c r="A109" s="11"/>
      <c r="B109" s="12"/>
      <c r="C109" s="244"/>
      <c r="D109" s="357"/>
      <c r="E109" s="13"/>
      <c r="F109" s="400"/>
      <c r="G109" s="401"/>
      <c r="I109" s="358"/>
      <c r="J109" s="346"/>
      <c r="K109" s="238"/>
      <c r="L109" s="332"/>
      <c r="M109" s="237"/>
      <c r="N109" s="238"/>
      <c r="O109" s="332"/>
      <c r="P109" s="412"/>
      <c r="Q109" s="103">
        <v>0</v>
      </c>
    </row>
    <row r="110" spans="1:17" s="16" customFormat="1" ht="11.1" customHeight="1">
      <c r="A110" s="385"/>
      <c r="B110" s="386"/>
      <c r="C110" s="244"/>
      <c r="D110" s="357"/>
      <c r="E110" s="13"/>
      <c r="F110" s="400"/>
      <c r="G110" s="401"/>
      <c r="I110" s="358"/>
      <c r="J110" s="347"/>
      <c r="K110" s="235"/>
      <c r="L110" s="334"/>
      <c r="M110" s="236"/>
      <c r="N110" s="235"/>
      <c r="O110" s="334"/>
      <c r="P110" s="412"/>
      <c r="Q110" s="103">
        <v>0</v>
      </c>
    </row>
    <row r="111" spans="1:17" s="16" customFormat="1" ht="11.1" customHeight="1">
      <c r="A111" s="387"/>
      <c r="B111" s="394" t="s">
        <v>667</v>
      </c>
      <c r="C111" s="245" t="s">
        <v>675</v>
      </c>
      <c r="D111" s="389">
        <v>1</v>
      </c>
      <c r="E111" s="390" t="s">
        <v>636</v>
      </c>
      <c r="F111" s="398"/>
      <c r="G111" s="399"/>
      <c r="H111" s="19"/>
      <c r="I111" s="360"/>
      <c r="J111" s="348">
        <v>1</v>
      </c>
      <c r="K111" s="252" t="s">
        <v>636</v>
      </c>
      <c r="L111" s="336"/>
      <c r="M111" s="240"/>
      <c r="N111" s="252"/>
      <c r="O111" s="336"/>
      <c r="P111" s="412"/>
      <c r="Q111" s="103">
        <v>0</v>
      </c>
    </row>
    <row r="112" spans="1:17" s="16" customFormat="1" ht="11.1" customHeight="1">
      <c r="A112" s="11"/>
      <c r="B112" s="12"/>
      <c r="C112" s="244"/>
      <c r="D112" s="357"/>
      <c r="E112" s="13"/>
      <c r="F112" s="400"/>
      <c r="G112" s="401"/>
      <c r="I112" s="358"/>
      <c r="J112" s="346"/>
      <c r="K112" s="238"/>
      <c r="L112" s="332"/>
      <c r="M112" s="237"/>
      <c r="N112" s="238"/>
      <c r="O112" s="332"/>
      <c r="P112" s="412"/>
      <c r="Q112" s="103">
        <v>0</v>
      </c>
    </row>
    <row r="113" spans="1:17" s="16" customFormat="1" ht="11.1" customHeight="1">
      <c r="A113" s="385"/>
      <c r="B113" s="386"/>
      <c r="C113" s="244"/>
      <c r="D113" s="357"/>
      <c r="E113" s="13"/>
      <c r="F113" s="400"/>
      <c r="G113" s="401"/>
      <c r="I113" s="358"/>
      <c r="J113" s="347"/>
      <c r="K113" s="235"/>
      <c r="L113" s="334"/>
      <c r="M113" s="236"/>
      <c r="N113" s="235"/>
      <c r="O113" s="334"/>
      <c r="P113" s="412"/>
      <c r="Q113" s="103">
        <v>0</v>
      </c>
    </row>
    <row r="114" spans="1:17" s="16" customFormat="1" ht="11.1" customHeight="1">
      <c r="A114" s="387"/>
      <c r="B114" s="394" t="s">
        <v>667</v>
      </c>
      <c r="C114" s="245" t="s">
        <v>676</v>
      </c>
      <c r="D114" s="389">
        <v>1</v>
      </c>
      <c r="E114" s="390" t="s">
        <v>636</v>
      </c>
      <c r="F114" s="398"/>
      <c r="G114" s="399"/>
      <c r="H114" s="19"/>
      <c r="I114" s="360"/>
      <c r="J114" s="348">
        <v>1</v>
      </c>
      <c r="K114" s="252" t="s">
        <v>636</v>
      </c>
      <c r="L114" s="336"/>
      <c r="M114" s="240"/>
      <c r="N114" s="252"/>
      <c r="O114" s="336"/>
      <c r="P114" s="412"/>
      <c r="Q114" s="103">
        <v>0</v>
      </c>
    </row>
    <row r="115" spans="1:17" s="16" customFormat="1" ht="11.1" customHeight="1">
      <c r="A115" s="11"/>
      <c r="B115" s="12"/>
      <c r="C115" s="244"/>
      <c r="D115" s="357"/>
      <c r="E115" s="13"/>
      <c r="F115" s="400"/>
      <c r="G115" s="401"/>
      <c r="I115" s="358"/>
      <c r="J115" s="346" t="s">
        <v>1076</v>
      </c>
      <c r="K115" s="325"/>
      <c r="L115" s="239"/>
      <c r="M115" s="346" t="s">
        <v>1076</v>
      </c>
      <c r="N115" s="325"/>
      <c r="O115" s="338"/>
      <c r="P115" s="412"/>
      <c r="Q115" s="103">
        <v>0</v>
      </c>
    </row>
    <row r="116" spans="1:17" s="16" customFormat="1" ht="11.1" customHeight="1">
      <c r="A116" s="385"/>
      <c r="B116" s="386"/>
      <c r="C116" s="244"/>
      <c r="D116" s="357"/>
      <c r="E116" s="13"/>
      <c r="F116" s="400"/>
      <c r="G116" s="401"/>
      <c r="I116" s="358"/>
      <c r="J116" s="402">
        <v>0.54</v>
      </c>
      <c r="K116" s="24"/>
      <c r="L116" s="2"/>
      <c r="M116" s="403">
        <v>0.46</v>
      </c>
      <c r="N116" s="24"/>
      <c r="O116" s="334"/>
      <c r="P116" s="412"/>
      <c r="Q116" s="103">
        <v>0</v>
      </c>
    </row>
    <row r="117" spans="1:17" s="16" customFormat="1" ht="11.1" customHeight="1">
      <c r="A117" s="387"/>
      <c r="B117" s="394" t="s">
        <v>685</v>
      </c>
      <c r="C117" s="245"/>
      <c r="D117" s="389">
        <v>1</v>
      </c>
      <c r="E117" s="390" t="s">
        <v>36</v>
      </c>
      <c r="F117" s="398"/>
      <c r="G117" s="399"/>
      <c r="H117" s="19"/>
      <c r="I117" s="360"/>
      <c r="J117" s="348"/>
      <c r="K117" s="22" t="s">
        <v>43</v>
      </c>
      <c r="L117" s="329"/>
      <c r="M117" s="240"/>
      <c r="N117" s="22" t="s">
        <v>43</v>
      </c>
      <c r="O117" s="340"/>
      <c r="P117" s="412"/>
      <c r="Q117" s="103">
        <v>0</v>
      </c>
    </row>
    <row r="118" spans="1:17" s="16" customFormat="1" ht="11.1" customHeight="1">
      <c r="A118" s="11"/>
      <c r="B118" s="12"/>
      <c r="C118" s="244"/>
      <c r="D118" s="357"/>
      <c r="E118" s="238"/>
      <c r="F118" s="14"/>
      <c r="G118" s="15"/>
      <c r="I118" s="358"/>
      <c r="J118" s="346"/>
      <c r="K118" s="238"/>
      <c r="L118" s="332"/>
      <c r="M118" s="237"/>
      <c r="N118" s="238"/>
      <c r="O118" s="332"/>
      <c r="P118" s="412"/>
      <c r="Q118" s="103">
        <v>0</v>
      </c>
    </row>
    <row r="119" spans="1:17" s="16" customFormat="1" ht="11.1" customHeight="1">
      <c r="A119" s="385"/>
      <c r="B119" s="386"/>
      <c r="C119" s="244"/>
      <c r="D119" s="357"/>
      <c r="E119" s="235"/>
      <c r="F119" s="14"/>
      <c r="G119" s="15"/>
      <c r="I119" s="358"/>
      <c r="J119" s="347"/>
      <c r="K119" s="235"/>
      <c r="L119" s="334"/>
      <c r="M119" s="236"/>
      <c r="N119" s="235"/>
      <c r="O119" s="334"/>
      <c r="P119" s="412"/>
      <c r="Q119" s="103">
        <v>0</v>
      </c>
    </row>
    <row r="120" spans="1:17" s="16" customFormat="1" ht="11.1" customHeight="1">
      <c r="A120" s="387"/>
      <c r="B120" s="394" t="s">
        <v>678</v>
      </c>
      <c r="C120" s="245" t="s">
        <v>679</v>
      </c>
      <c r="D120" s="389">
        <v>16</v>
      </c>
      <c r="E120" s="252" t="s">
        <v>2</v>
      </c>
      <c r="F120" s="17"/>
      <c r="G120" s="18"/>
      <c r="H120" s="19"/>
      <c r="I120" s="360"/>
      <c r="J120" s="348">
        <v>16</v>
      </c>
      <c r="K120" s="252" t="s">
        <v>2</v>
      </c>
      <c r="L120" s="336"/>
      <c r="M120" s="240"/>
      <c r="N120" s="252"/>
      <c r="O120" s="336"/>
      <c r="P120" s="412"/>
      <c r="Q120" s="103">
        <v>0</v>
      </c>
    </row>
    <row r="121" spans="1:17" s="16" customFormat="1" ht="11.1" customHeight="1">
      <c r="A121" s="11"/>
      <c r="B121" s="12"/>
      <c r="C121" s="244"/>
      <c r="D121" s="357"/>
      <c r="E121" s="238"/>
      <c r="F121" s="14"/>
      <c r="G121" s="15"/>
      <c r="I121" s="358"/>
      <c r="J121" s="346"/>
      <c r="K121" s="238"/>
      <c r="L121" s="332"/>
      <c r="M121" s="237"/>
      <c r="N121" s="238"/>
      <c r="O121" s="332"/>
      <c r="P121" s="412"/>
      <c r="Q121" s="103">
        <v>0</v>
      </c>
    </row>
    <row r="122" spans="1:17" s="16" customFormat="1" ht="11.1" customHeight="1">
      <c r="A122" s="385"/>
      <c r="B122" s="386"/>
      <c r="C122" s="244"/>
      <c r="D122" s="357"/>
      <c r="E122" s="235"/>
      <c r="F122" s="14"/>
      <c r="G122" s="15"/>
      <c r="I122" s="358"/>
      <c r="J122" s="347"/>
      <c r="K122" s="235"/>
      <c r="L122" s="334"/>
      <c r="M122" s="236"/>
      <c r="N122" s="235"/>
      <c r="O122" s="334"/>
      <c r="P122" s="412"/>
      <c r="Q122" s="103">
        <v>0</v>
      </c>
    </row>
    <row r="123" spans="1:17" s="16" customFormat="1" ht="11.1" customHeight="1">
      <c r="A123" s="387"/>
      <c r="B123" s="394" t="s">
        <v>678</v>
      </c>
      <c r="C123" s="245" t="s">
        <v>680</v>
      </c>
      <c r="D123" s="389">
        <v>44</v>
      </c>
      <c r="E123" s="252" t="s">
        <v>2</v>
      </c>
      <c r="F123" s="17"/>
      <c r="G123" s="18"/>
      <c r="H123" s="19"/>
      <c r="I123" s="360"/>
      <c r="J123" s="348">
        <v>15</v>
      </c>
      <c r="K123" s="252" t="s">
        <v>2</v>
      </c>
      <c r="L123" s="336"/>
      <c r="M123" s="240">
        <v>29</v>
      </c>
      <c r="N123" s="252" t="s">
        <v>2</v>
      </c>
      <c r="O123" s="336"/>
      <c r="P123" s="412"/>
      <c r="Q123" s="103">
        <v>0</v>
      </c>
    </row>
    <row r="124" spans="1:17" s="16" customFormat="1" ht="11.1" customHeight="1">
      <c r="A124" s="11"/>
      <c r="B124" s="12"/>
      <c r="C124" s="244"/>
      <c r="D124" s="357"/>
      <c r="E124" s="238"/>
      <c r="F124" s="14"/>
      <c r="G124" s="15"/>
      <c r="I124" s="358"/>
      <c r="J124" s="346"/>
      <c r="K124" s="238"/>
      <c r="L124" s="332"/>
      <c r="M124" s="237"/>
      <c r="N124" s="238"/>
      <c r="O124" s="332"/>
      <c r="P124" s="412"/>
      <c r="Q124" s="103">
        <v>0</v>
      </c>
    </row>
    <row r="125" spans="1:17" s="16" customFormat="1" ht="11.1" customHeight="1">
      <c r="A125" s="385"/>
      <c r="B125" s="386"/>
      <c r="C125" s="244"/>
      <c r="D125" s="357"/>
      <c r="E125" s="235"/>
      <c r="F125" s="14"/>
      <c r="G125" s="15"/>
      <c r="I125" s="358"/>
      <c r="J125" s="347"/>
      <c r="K125" s="235"/>
      <c r="L125" s="334"/>
      <c r="M125" s="236"/>
      <c r="N125" s="235"/>
      <c r="O125" s="334"/>
      <c r="P125" s="412"/>
      <c r="Q125" s="103">
        <v>0</v>
      </c>
    </row>
    <row r="126" spans="1:17" s="16" customFormat="1" ht="11.1" customHeight="1">
      <c r="A126" s="387"/>
      <c r="B126" s="394" t="s">
        <v>678</v>
      </c>
      <c r="C126" s="245" t="s">
        <v>1148</v>
      </c>
      <c r="D126" s="389">
        <v>19</v>
      </c>
      <c r="E126" s="252" t="s">
        <v>2</v>
      </c>
      <c r="F126" s="17"/>
      <c r="G126" s="18"/>
      <c r="H126" s="19"/>
      <c r="I126" s="360"/>
      <c r="J126" s="348">
        <v>19</v>
      </c>
      <c r="K126" s="252" t="s">
        <v>2</v>
      </c>
      <c r="L126" s="336"/>
      <c r="M126" s="240"/>
      <c r="N126" s="252"/>
      <c r="O126" s="336"/>
      <c r="P126" s="412"/>
      <c r="Q126" s="103">
        <v>0</v>
      </c>
    </row>
    <row r="127" spans="1:17" s="16" customFormat="1" ht="11.1" customHeight="1">
      <c r="A127" s="11"/>
      <c r="B127" s="12"/>
      <c r="C127" s="244"/>
      <c r="D127" s="357"/>
      <c r="E127" s="238"/>
      <c r="F127" s="14"/>
      <c r="G127" s="15"/>
      <c r="I127" s="358"/>
      <c r="J127" s="346"/>
      <c r="K127" s="238"/>
      <c r="L127" s="332"/>
      <c r="M127" s="237"/>
      <c r="N127" s="238"/>
      <c r="O127" s="332"/>
      <c r="P127" s="412"/>
      <c r="Q127" s="103">
        <v>0</v>
      </c>
    </row>
    <row r="128" spans="1:17" s="16" customFormat="1" ht="11.1" customHeight="1">
      <c r="A128" s="385"/>
      <c r="B128" s="386"/>
      <c r="C128" s="244"/>
      <c r="D128" s="357"/>
      <c r="E128" s="235"/>
      <c r="F128" s="14"/>
      <c r="G128" s="15"/>
      <c r="I128" s="358"/>
      <c r="J128" s="347"/>
      <c r="K128" s="235"/>
      <c r="L128" s="334"/>
      <c r="M128" s="236"/>
      <c r="N128" s="235"/>
      <c r="O128" s="334"/>
      <c r="P128" s="412"/>
      <c r="Q128" s="103">
        <v>0</v>
      </c>
    </row>
    <row r="129" spans="1:17" s="16" customFormat="1" ht="11.1" customHeight="1">
      <c r="A129" s="387"/>
      <c r="B129" s="394" t="s">
        <v>678</v>
      </c>
      <c r="C129" s="245" t="s">
        <v>681</v>
      </c>
      <c r="D129" s="389">
        <v>130</v>
      </c>
      <c r="E129" s="252" t="s">
        <v>2</v>
      </c>
      <c r="F129" s="17"/>
      <c r="G129" s="18"/>
      <c r="H129" s="19"/>
      <c r="I129" s="360"/>
      <c r="J129" s="348">
        <v>83</v>
      </c>
      <c r="K129" s="252" t="s">
        <v>2</v>
      </c>
      <c r="L129" s="336"/>
      <c r="M129" s="240">
        <v>47</v>
      </c>
      <c r="N129" s="252" t="s">
        <v>2</v>
      </c>
      <c r="O129" s="336"/>
      <c r="P129" s="412"/>
      <c r="Q129" s="103">
        <v>0</v>
      </c>
    </row>
    <row r="130" spans="1:17" s="16" customFormat="1" ht="11.1" customHeight="1">
      <c r="A130" s="11"/>
      <c r="B130" s="12"/>
      <c r="C130" s="244"/>
      <c r="D130" s="357"/>
      <c r="E130" s="238"/>
      <c r="F130" s="14"/>
      <c r="G130" s="15"/>
      <c r="I130" s="358"/>
      <c r="J130" s="346"/>
      <c r="K130" s="238"/>
      <c r="L130" s="332"/>
      <c r="M130" s="237"/>
      <c r="N130" s="238"/>
      <c r="O130" s="332"/>
      <c r="P130" s="412"/>
      <c r="Q130" s="103">
        <v>0</v>
      </c>
    </row>
    <row r="131" spans="1:17" s="16" customFormat="1" ht="11.1" customHeight="1">
      <c r="A131" s="385"/>
      <c r="B131" s="386"/>
      <c r="C131" s="244"/>
      <c r="D131" s="357"/>
      <c r="E131" s="235"/>
      <c r="F131" s="14"/>
      <c r="G131" s="15"/>
      <c r="I131" s="358"/>
      <c r="J131" s="347"/>
      <c r="K131" s="235"/>
      <c r="L131" s="334"/>
      <c r="M131" s="236"/>
      <c r="N131" s="235"/>
      <c r="O131" s="334"/>
      <c r="P131" s="412"/>
      <c r="Q131" s="103">
        <v>0</v>
      </c>
    </row>
    <row r="132" spans="1:17" s="16" customFormat="1" ht="11.1" customHeight="1">
      <c r="A132" s="387"/>
      <c r="B132" s="394" t="s">
        <v>678</v>
      </c>
      <c r="C132" s="245" t="s">
        <v>1149</v>
      </c>
      <c r="D132" s="389">
        <v>9</v>
      </c>
      <c r="E132" s="252" t="s">
        <v>2</v>
      </c>
      <c r="F132" s="17"/>
      <c r="G132" s="18"/>
      <c r="H132" s="19"/>
      <c r="I132" s="360"/>
      <c r="J132" s="348">
        <v>9</v>
      </c>
      <c r="K132" s="252" t="s">
        <v>2</v>
      </c>
      <c r="L132" s="336"/>
      <c r="M132" s="240"/>
      <c r="N132" s="252"/>
      <c r="O132" s="336"/>
      <c r="P132" s="412"/>
      <c r="Q132" s="103">
        <v>0</v>
      </c>
    </row>
    <row r="133" spans="1:17" s="16" customFormat="1" ht="11.1" customHeight="1">
      <c r="A133" s="11"/>
      <c r="B133" s="12"/>
      <c r="C133" s="244"/>
      <c r="D133" s="357"/>
      <c r="E133" s="238"/>
      <c r="F133" s="14"/>
      <c r="G133" s="15"/>
      <c r="I133" s="358"/>
      <c r="J133" s="346"/>
      <c r="K133" s="238"/>
      <c r="L133" s="332"/>
      <c r="M133" s="237"/>
      <c r="N133" s="238"/>
      <c r="O133" s="332"/>
      <c r="P133" s="412"/>
      <c r="Q133" s="103">
        <v>0</v>
      </c>
    </row>
    <row r="134" spans="1:17" s="16" customFormat="1" ht="11.1" customHeight="1">
      <c r="A134" s="385"/>
      <c r="B134" s="386"/>
      <c r="C134" s="244"/>
      <c r="D134" s="357"/>
      <c r="E134" s="235"/>
      <c r="F134" s="14"/>
      <c r="G134" s="15"/>
      <c r="I134" s="358"/>
      <c r="J134" s="347"/>
      <c r="K134" s="235"/>
      <c r="L134" s="334"/>
      <c r="M134" s="236"/>
      <c r="N134" s="235"/>
      <c r="O134" s="334"/>
      <c r="P134" s="412"/>
      <c r="Q134" s="103">
        <v>0</v>
      </c>
    </row>
    <row r="135" spans="1:17" s="16" customFormat="1" ht="11.1" customHeight="1">
      <c r="A135" s="387"/>
      <c r="B135" s="394" t="s">
        <v>678</v>
      </c>
      <c r="C135" s="245" t="s">
        <v>682</v>
      </c>
      <c r="D135" s="389">
        <v>17</v>
      </c>
      <c r="E135" s="252" t="s">
        <v>2</v>
      </c>
      <c r="F135" s="17"/>
      <c r="G135" s="18"/>
      <c r="H135" s="19"/>
      <c r="I135" s="360"/>
      <c r="J135" s="348"/>
      <c r="K135" s="252" t="s">
        <v>2</v>
      </c>
      <c r="L135" s="336"/>
      <c r="M135" s="240">
        <v>17</v>
      </c>
      <c r="N135" s="252" t="s">
        <v>2</v>
      </c>
      <c r="O135" s="336"/>
      <c r="P135" s="412"/>
      <c r="Q135" s="103">
        <v>0</v>
      </c>
    </row>
    <row r="136" spans="1:17" s="16" customFormat="1" ht="11.1" customHeight="1">
      <c r="A136" s="11"/>
      <c r="B136" s="12"/>
      <c r="C136" s="244"/>
      <c r="D136" s="357"/>
      <c r="E136" s="238"/>
      <c r="F136" s="14"/>
      <c r="G136" s="15"/>
      <c r="I136" s="358"/>
      <c r="J136" s="346"/>
      <c r="K136" s="238"/>
      <c r="L136" s="332"/>
      <c r="M136" s="237"/>
      <c r="N136" s="238"/>
      <c r="O136" s="332"/>
      <c r="P136" s="412"/>
      <c r="Q136" s="103">
        <v>0</v>
      </c>
    </row>
    <row r="137" spans="1:17" s="16" customFormat="1" ht="11.1" customHeight="1">
      <c r="A137" s="385"/>
      <c r="B137" s="386"/>
      <c r="C137" s="244"/>
      <c r="D137" s="357"/>
      <c r="E137" s="235"/>
      <c r="F137" s="14"/>
      <c r="G137" s="15"/>
      <c r="I137" s="358"/>
      <c r="J137" s="347"/>
      <c r="K137" s="235"/>
      <c r="L137" s="334"/>
      <c r="M137" s="236"/>
      <c r="N137" s="235"/>
      <c r="O137" s="334"/>
      <c r="P137" s="412"/>
      <c r="Q137" s="103">
        <v>0</v>
      </c>
    </row>
    <row r="138" spans="1:17" s="16" customFormat="1" ht="11.1" customHeight="1">
      <c r="A138" s="387"/>
      <c r="B138" s="394" t="s">
        <v>678</v>
      </c>
      <c r="C138" s="245" t="s">
        <v>1150</v>
      </c>
      <c r="D138" s="389">
        <v>28</v>
      </c>
      <c r="E138" s="252" t="s">
        <v>2</v>
      </c>
      <c r="F138" s="17"/>
      <c r="G138" s="18"/>
      <c r="H138" s="19"/>
      <c r="I138" s="360"/>
      <c r="J138" s="348">
        <v>28</v>
      </c>
      <c r="K138" s="252" t="s">
        <v>2</v>
      </c>
      <c r="L138" s="336"/>
      <c r="M138" s="240"/>
      <c r="N138" s="252"/>
      <c r="O138" s="336"/>
      <c r="P138" s="412"/>
      <c r="Q138" s="103">
        <v>0</v>
      </c>
    </row>
    <row r="139" spans="1:17" s="16" customFormat="1" ht="11.1" customHeight="1">
      <c r="A139" s="11"/>
      <c r="B139" s="12"/>
      <c r="C139" s="244"/>
      <c r="D139" s="357"/>
      <c r="E139" s="238"/>
      <c r="F139" s="14"/>
      <c r="G139" s="15"/>
      <c r="I139" s="358"/>
      <c r="J139" s="346"/>
      <c r="K139" s="238"/>
      <c r="L139" s="332"/>
      <c r="M139" s="237"/>
      <c r="N139" s="238"/>
      <c r="O139" s="332"/>
      <c r="P139" s="412"/>
      <c r="Q139" s="103">
        <v>0</v>
      </c>
    </row>
    <row r="140" spans="1:17" s="16" customFormat="1" ht="11.1" customHeight="1">
      <c r="A140" s="385"/>
      <c r="B140" s="386"/>
      <c r="C140" s="244"/>
      <c r="D140" s="357"/>
      <c r="E140" s="235"/>
      <c r="F140" s="14"/>
      <c r="G140" s="15"/>
      <c r="I140" s="358"/>
      <c r="J140" s="347"/>
      <c r="K140" s="235"/>
      <c r="L140" s="334"/>
      <c r="M140" s="236"/>
      <c r="N140" s="235"/>
      <c r="O140" s="334"/>
      <c r="P140" s="412"/>
      <c r="Q140" s="103">
        <v>0</v>
      </c>
    </row>
    <row r="141" spans="1:17" s="16" customFormat="1" ht="11.1" customHeight="1">
      <c r="A141" s="387"/>
      <c r="B141" s="394" t="s">
        <v>678</v>
      </c>
      <c r="C141" s="245" t="s">
        <v>1151</v>
      </c>
      <c r="D141" s="389">
        <v>25</v>
      </c>
      <c r="E141" s="252" t="s">
        <v>2</v>
      </c>
      <c r="F141" s="17"/>
      <c r="G141" s="18"/>
      <c r="H141" s="19"/>
      <c r="I141" s="360"/>
      <c r="J141" s="348">
        <v>25</v>
      </c>
      <c r="K141" s="252" t="s">
        <v>2</v>
      </c>
      <c r="L141" s="336"/>
      <c r="M141" s="240"/>
      <c r="N141" s="252"/>
      <c r="O141" s="336"/>
      <c r="P141" s="412"/>
      <c r="Q141" s="103">
        <v>0</v>
      </c>
    </row>
    <row r="142" spans="1:17" s="16" customFormat="1" ht="11.1" customHeight="1">
      <c r="A142" s="11"/>
      <c r="B142" s="12"/>
      <c r="C142" s="244"/>
      <c r="D142" s="357"/>
      <c r="E142" s="238"/>
      <c r="F142" s="14"/>
      <c r="G142" s="15"/>
      <c r="I142" s="358"/>
      <c r="J142" s="346"/>
      <c r="K142" s="238"/>
      <c r="L142" s="332"/>
      <c r="M142" s="237"/>
      <c r="N142" s="238"/>
      <c r="O142" s="332"/>
      <c r="P142" s="412"/>
      <c r="Q142" s="103">
        <v>0</v>
      </c>
    </row>
    <row r="143" spans="1:17" s="16" customFormat="1" ht="11.1" customHeight="1">
      <c r="A143" s="385"/>
      <c r="B143" s="386"/>
      <c r="C143" s="244"/>
      <c r="D143" s="357"/>
      <c r="E143" s="235"/>
      <c r="F143" s="14"/>
      <c r="G143" s="15"/>
      <c r="I143" s="358"/>
      <c r="J143" s="347"/>
      <c r="K143" s="235"/>
      <c r="L143" s="334"/>
      <c r="M143" s="236"/>
      <c r="N143" s="235"/>
      <c r="O143" s="334"/>
      <c r="P143" s="412"/>
      <c r="Q143" s="103">
        <v>0</v>
      </c>
    </row>
    <row r="144" spans="1:17" s="16" customFormat="1" ht="11.1" customHeight="1">
      <c r="A144" s="387"/>
      <c r="B144" s="394" t="s">
        <v>678</v>
      </c>
      <c r="C144" s="245" t="s">
        <v>1152</v>
      </c>
      <c r="D144" s="389">
        <v>1</v>
      </c>
      <c r="E144" s="252" t="s">
        <v>740</v>
      </c>
      <c r="F144" s="17"/>
      <c r="G144" s="18"/>
      <c r="H144" s="19"/>
      <c r="I144" s="360"/>
      <c r="J144" s="348">
        <v>1</v>
      </c>
      <c r="K144" s="252" t="s">
        <v>465</v>
      </c>
      <c r="L144" s="336"/>
      <c r="M144" s="240"/>
      <c r="N144" s="252"/>
      <c r="O144" s="336"/>
      <c r="P144" s="412"/>
      <c r="Q144" s="103">
        <v>0</v>
      </c>
    </row>
    <row r="145" spans="1:17" s="16" customFormat="1" ht="11.1" customHeight="1">
      <c r="A145" s="11"/>
      <c r="B145" s="12"/>
      <c r="C145" s="244"/>
      <c r="D145" s="357"/>
      <c r="E145" s="238"/>
      <c r="F145" s="14"/>
      <c r="G145" s="15"/>
      <c r="I145" s="358"/>
      <c r="J145" s="346"/>
      <c r="K145" s="238"/>
      <c r="L145" s="332"/>
      <c r="M145" s="237"/>
      <c r="N145" s="238"/>
      <c r="O145" s="332"/>
      <c r="P145" s="412"/>
      <c r="Q145" s="103">
        <v>0</v>
      </c>
    </row>
    <row r="146" spans="1:17" s="16" customFormat="1" ht="11.1" customHeight="1">
      <c r="A146" s="385"/>
      <c r="B146" s="386"/>
      <c r="C146" s="244"/>
      <c r="D146" s="357"/>
      <c r="E146" s="235"/>
      <c r="F146" s="14"/>
      <c r="G146" s="15"/>
      <c r="I146" s="358"/>
      <c r="J146" s="347"/>
      <c r="K146" s="235"/>
      <c r="L146" s="334"/>
      <c r="M146" s="236"/>
      <c r="N146" s="235"/>
      <c r="O146" s="334"/>
      <c r="P146" s="412"/>
      <c r="Q146" s="103">
        <v>0</v>
      </c>
    </row>
    <row r="147" spans="1:17" s="16" customFormat="1" ht="11.1" customHeight="1">
      <c r="A147" s="387"/>
      <c r="B147" s="394" t="s">
        <v>678</v>
      </c>
      <c r="C147" s="245" t="s">
        <v>1153</v>
      </c>
      <c r="D147" s="389">
        <v>5</v>
      </c>
      <c r="E147" s="252" t="s">
        <v>740</v>
      </c>
      <c r="F147" s="17"/>
      <c r="G147" s="18"/>
      <c r="H147" s="19"/>
      <c r="I147" s="360"/>
      <c r="J147" s="348">
        <v>3</v>
      </c>
      <c r="K147" s="252" t="s">
        <v>465</v>
      </c>
      <c r="L147" s="336"/>
      <c r="M147" s="240">
        <v>2</v>
      </c>
      <c r="N147" s="252" t="s">
        <v>465</v>
      </c>
      <c r="O147" s="336"/>
      <c r="P147" s="412"/>
      <c r="Q147" s="103">
        <v>0</v>
      </c>
    </row>
    <row r="148" spans="1:17" s="16" customFormat="1" ht="11.1" customHeight="1">
      <c r="A148" s="11"/>
      <c r="B148" s="12"/>
      <c r="C148" s="244"/>
      <c r="D148" s="357"/>
      <c r="E148" s="238"/>
      <c r="F148" s="14"/>
      <c r="G148" s="15"/>
      <c r="I148" s="358"/>
      <c r="J148" s="346"/>
      <c r="K148" s="238"/>
      <c r="L148" s="332"/>
      <c r="M148" s="237"/>
      <c r="N148" s="238"/>
      <c r="O148" s="332"/>
      <c r="P148" s="412"/>
      <c r="Q148" s="103">
        <v>0</v>
      </c>
    </row>
    <row r="149" spans="1:17" s="16" customFormat="1" ht="11.1" customHeight="1">
      <c r="A149" s="385"/>
      <c r="B149" s="386"/>
      <c r="C149" s="244"/>
      <c r="D149" s="357"/>
      <c r="E149" s="235"/>
      <c r="F149" s="14"/>
      <c r="G149" s="15"/>
      <c r="I149" s="358"/>
      <c r="J149" s="347"/>
      <c r="K149" s="235"/>
      <c r="L149" s="334"/>
      <c r="M149" s="236"/>
      <c r="N149" s="235"/>
      <c r="O149" s="334"/>
      <c r="P149" s="412"/>
      <c r="Q149" s="103">
        <v>0</v>
      </c>
    </row>
    <row r="150" spans="1:17" s="16" customFormat="1" ht="11.1" customHeight="1">
      <c r="A150" s="387"/>
      <c r="B150" s="394" t="s">
        <v>678</v>
      </c>
      <c r="C150" s="245" t="s">
        <v>1154</v>
      </c>
      <c r="D150" s="389">
        <v>1</v>
      </c>
      <c r="E150" s="252" t="s">
        <v>740</v>
      </c>
      <c r="F150" s="17"/>
      <c r="G150" s="18"/>
      <c r="H150" s="19"/>
      <c r="I150" s="360"/>
      <c r="J150" s="348">
        <v>1</v>
      </c>
      <c r="K150" s="252" t="s">
        <v>465</v>
      </c>
      <c r="L150" s="336"/>
      <c r="M150" s="240"/>
      <c r="N150" s="252"/>
      <c r="O150" s="336"/>
      <c r="P150" s="412"/>
      <c r="Q150" s="103">
        <v>0</v>
      </c>
    </row>
    <row r="151" spans="1:17" s="16" customFormat="1" ht="11.1" customHeight="1">
      <c r="A151" s="11"/>
      <c r="B151" s="12"/>
      <c r="C151" s="244"/>
      <c r="D151" s="357"/>
      <c r="E151" s="238"/>
      <c r="F151" s="14"/>
      <c r="G151" s="15"/>
      <c r="I151" s="358"/>
      <c r="J151" s="346"/>
      <c r="K151" s="238"/>
      <c r="L151" s="332"/>
      <c r="M151" s="237"/>
      <c r="N151" s="238"/>
      <c r="O151" s="332"/>
      <c r="P151" s="412"/>
      <c r="Q151" s="103">
        <v>0</v>
      </c>
    </row>
    <row r="152" spans="1:17" s="16" customFormat="1" ht="11.1" customHeight="1">
      <c r="A152" s="385"/>
      <c r="B152" s="386"/>
      <c r="C152" s="244"/>
      <c r="D152" s="357"/>
      <c r="E152" s="235"/>
      <c r="F152" s="14"/>
      <c r="G152" s="15"/>
      <c r="I152" s="358"/>
      <c r="J152" s="347"/>
      <c r="K152" s="235"/>
      <c r="L152" s="334"/>
      <c r="M152" s="236"/>
      <c r="N152" s="235"/>
      <c r="O152" s="334"/>
      <c r="P152" s="412"/>
      <c r="Q152" s="103">
        <v>0</v>
      </c>
    </row>
    <row r="153" spans="1:17" s="16" customFormat="1" ht="11.1" customHeight="1">
      <c r="A153" s="387"/>
      <c r="B153" s="394" t="s">
        <v>678</v>
      </c>
      <c r="C153" s="245" t="s">
        <v>1155</v>
      </c>
      <c r="D153" s="389">
        <v>8</v>
      </c>
      <c r="E153" s="252" t="s">
        <v>740</v>
      </c>
      <c r="F153" s="17"/>
      <c r="G153" s="18"/>
      <c r="H153" s="19"/>
      <c r="I153" s="360"/>
      <c r="J153" s="348">
        <v>5</v>
      </c>
      <c r="K153" s="252" t="s">
        <v>465</v>
      </c>
      <c r="L153" s="336"/>
      <c r="M153" s="240">
        <v>3</v>
      </c>
      <c r="N153" s="252" t="s">
        <v>465</v>
      </c>
      <c r="O153" s="336"/>
      <c r="P153" s="412"/>
      <c r="Q153" s="103">
        <v>0</v>
      </c>
    </row>
    <row r="154" spans="1:17" s="16" customFormat="1" ht="11.1" customHeight="1">
      <c r="A154" s="11"/>
      <c r="B154" s="12"/>
      <c r="C154" s="244"/>
      <c r="D154" s="357"/>
      <c r="E154" s="238"/>
      <c r="F154" s="14"/>
      <c r="G154" s="15"/>
      <c r="I154" s="358"/>
      <c r="J154" s="346"/>
      <c r="K154" s="238"/>
      <c r="L154" s="332"/>
      <c r="M154" s="237"/>
      <c r="N154" s="238"/>
      <c r="O154" s="332"/>
      <c r="P154" s="412"/>
      <c r="Q154" s="103">
        <v>0</v>
      </c>
    </row>
    <row r="155" spans="1:17" s="16" customFormat="1" ht="11.1" customHeight="1">
      <c r="A155" s="385"/>
      <c r="B155" s="386"/>
      <c r="C155" s="244"/>
      <c r="D155" s="357"/>
      <c r="E155" s="235"/>
      <c r="F155" s="14"/>
      <c r="G155" s="15"/>
      <c r="I155" s="358"/>
      <c r="J155" s="347"/>
      <c r="K155" s="235"/>
      <c r="L155" s="334"/>
      <c r="M155" s="236"/>
      <c r="N155" s="235"/>
      <c r="O155" s="334"/>
      <c r="P155" s="412"/>
      <c r="Q155" s="103">
        <v>0</v>
      </c>
    </row>
    <row r="156" spans="1:17" s="16" customFormat="1" ht="11.1" customHeight="1">
      <c r="A156" s="387"/>
      <c r="B156" s="394" t="s">
        <v>678</v>
      </c>
      <c r="C156" s="245" t="s">
        <v>1156</v>
      </c>
      <c r="D156" s="389">
        <v>2</v>
      </c>
      <c r="E156" s="252" t="s">
        <v>740</v>
      </c>
      <c r="F156" s="17"/>
      <c r="G156" s="18"/>
      <c r="H156" s="19"/>
      <c r="I156" s="360"/>
      <c r="J156" s="348">
        <v>2</v>
      </c>
      <c r="K156" s="252" t="s">
        <v>465</v>
      </c>
      <c r="L156" s="336"/>
      <c r="M156" s="240"/>
      <c r="N156" s="252"/>
      <c r="O156" s="336"/>
      <c r="P156" s="412"/>
      <c r="Q156" s="103">
        <v>0</v>
      </c>
    </row>
    <row r="157" spans="1:17" s="16" customFormat="1" ht="11.1" customHeight="1">
      <c r="A157" s="11"/>
      <c r="B157" s="12"/>
      <c r="C157" s="244"/>
      <c r="D157" s="357"/>
      <c r="E157" s="238"/>
      <c r="F157" s="14"/>
      <c r="G157" s="15"/>
      <c r="I157" s="358"/>
      <c r="J157" s="346"/>
      <c r="K157" s="238"/>
      <c r="L157" s="332"/>
      <c r="M157" s="237"/>
      <c r="N157" s="238"/>
      <c r="O157" s="332"/>
      <c r="P157" s="412"/>
      <c r="Q157" s="103">
        <v>0</v>
      </c>
    </row>
    <row r="158" spans="1:17" s="16" customFormat="1" ht="11.1" customHeight="1">
      <c r="A158" s="385"/>
      <c r="B158" s="386"/>
      <c r="C158" s="244"/>
      <c r="D158" s="357"/>
      <c r="E158" s="235"/>
      <c r="F158" s="14"/>
      <c r="G158" s="15"/>
      <c r="I158" s="358"/>
      <c r="J158" s="347"/>
      <c r="K158" s="235"/>
      <c r="L158" s="334"/>
      <c r="M158" s="236"/>
      <c r="N158" s="235"/>
      <c r="O158" s="334"/>
      <c r="P158" s="412"/>
      <c r="Q158" s="103">
        <v>0</v>
      </c>
    </row>
    <row r="159" spans="1:17" s="16" customFormat="1" ht="11.1" customHeight="1">
      <c r="A159" s="387"/>
      <c r="B159" s="394" t="s">
        <v>678</v>
      </c>
      <c r="C159" s="245" t="s">
        <v>1157</v>
      </c>
      <c r="D159" s="389">
        <v>1</v>
      </c>
      <c r="E159" s="252" t="s">
        <v>740</v>
      </c>
      <c r="F159" s="17"/>
      <c r="G159" s="18"/>
      <c r="H159" s="19"/>
      <c r="I159" s="360"/>
      <c r="J159" s="348">
        <v>1</v>
      </c>
      <c r="K159" s="252" t="s">
        <v>465</v>
      </c>
      <c r="L159" s="336"/>
      <c r="M159" s="240"/>
      <c r="N159" s="252"/>
      <c r="O159" s="336"/>
      <c r="P159" s="412"/>
      <c r="Q159" s="103">
        <v>0</v>
      </c>
    </row>
    <row r="160" spans="1:17" s="16" customFormat="1" ht="11.1" customHeight="1">
      <c r="A160" s="11"/>
      <c r="B160" s="12"/>
      <c r="C160" s="244"/>
      <c r="D160" s="357"/>
      <c r="E160" s="238"/>
      <c r="F160" s="14"/>
      <c r="G160" s="15"/>
      <c r="I160" s="358"/>
      <c r="J160" s="346"/>
      <c r="K160" s="238"/>
      <c r="L160" s="332"/>
      <c r="M160" s="237"/>
      <c r="N160" s="238"/>
      <c r="O160" s="332"/>
      <c r="P160" s="412"/>
      <c r="Q160" s="103">
        <v>0</v>
      </c>
    </row>
    <row r="161" spans="1:17" s="16" customFormat="1" ht="11.1" customHeight="1">
      <c r="A161" s="385"/>
      <c r="B161" s="386"/>
      <c r="C161" s="244"/>
      <c r="D161" s="357"/>
      <c r="E161" s="235"/>
      <c r="F161" s="14"/>
      <c r="G161" s="15"/>
      <c r="I161" s="358"/>
      <c r="J161" s="347"/>
      <c r="K161" s="235"/>
      <c r="L161" s="334"/>
      <c r="M161" s="236"/>
      <c r="N161" s="235"/>
      <c r="O161" s="334"/>
      <c r="P161" s="412"/>
      <c r="Q161" s="103">
        <v>0</v>
      </c>
    </row>
    <row r="162" spans="1:17" s="16" customFormat="1" ht="11.1" customHeight="1">
      <c r="A162" s="387"/>
      <c r="B162" s="394" t="s">
        <v>678</v>
      </c>
      <c r="C162" s="245" t="s">
        <v>1158</v>
      </c>
      <c r="D162" s="389">
        <v>1</v>
      </c>
      <c r="E162" s="252" t="s">
        <v>740</v>
      </c>
      <c r="F162" s="17"/>
      <c r="G162" s="18"/>
      <c r="H162" s="19"/>
      <c r="I162" s="360"/>
      <c r="J162" s="348">
        <v>1</v>
      </c>
      <c r="K162" s="252" t="s">
        <v>465</v>
      </c>
      <c r="L162" s="336"/>
      <c r="M162" s="240"/>
      <c r="N162" s="252"/>
      <c r="O162" s="336"/>
      <c r="P162" s="412"/>
      <c r="Q162" s="103">
        <v>0</v>
      </c>
    </row>
    <row r="163" spans="1:17" s="16" customFormat="1" ht="11.1" customHeight="1">
      <c r="A163" s="11"/>
      <c r="B163" s="12"/>
      <c r="C163" s="244"/>
      <c r="D163" s="357"/>
      <c r="E163" s="238"/>
      <c r="F163" s="14"/>
      <c r="G163" s="15"/>
      <c r="I163" s="358"/>
      <c r="J163" s="346"/>
      <c r="K163" s="238"/>
      <c r="L163" s="332"/>
      <c r="M163" s="237"/>
      <c r="N163" s="238"/>
      <c r="O163" s="332"/>
      <c r="P163" s="412"/>
      <c r="Q163" s="103">
        <v>0</v>
      </c>
    </row>
    <row r="164" spans="1:17" s="16" customFormat="1" ht="11.1" customHeight="1">
      <c r="A164" s="385"/>
      <c r="B164" s="386"/>
      <c r="C164" s="244"/>
      <c r="D164" s="357"/>
      <c r="E164" s="235"/>
      <c r="F164" s="14"/>
      <c r="G164" s="15"/>
      <c r="I164" s="358"/>
      <c r="J164" s="347"/>
      <c r="K164" s="235"/>
      <c r="L164" s="334"/>
      <c r="M164" s="236"/>
      <c r="N164" s="235"/>
      <c r="O164" s="334"/>
      <c r="P164" s="412"/>
      <c r="Q164" s="103">
        <v>0</v>
      </c>
    </row>
    <row r="165" spans="1:17" s="16" customFormat="1" ht="11.1" customHeight="1">
      <c r="A165" s="387"/>
      <c r="B165" s="394" t="s">
        <v>678</v>
      </c>
      <c r="C165" s="245" t="s">
        <v>1159</v>
      </c>
      <c r="D165" s="389">
        <v>4</v>
      </c>
      <c r="E165" s="252" t="s">
        <v>740</v>
      </c>
      <c r="F165" s="17"/>
      <c r="G165" s="18"/>
      <c r="H165" s="19"/>
      <c r="I165" s="360"/>
      <c r="J165" s="348">
        <v>3</v>
      </c>
      <c r="K165" s="252" t="s">
        <v>465</v>
      </c>
      <c r="L165" s="336"/>
      <c r="M165" s="240">
        <v>1</v>
      </c>
      <c r="N165" s="252" t="s">
        <v>465</v>
      </c>
      <c r="O165" s="336"/>
      <c r="P165" s="412"/>
      <c r="Q165" s="103">
        <v>0</v>
      </c>
    </row>
    <row r="166" spans="1:17" s="16" customFormat="1" ht="11.1" customHeight="1">
      <c r="A166" s="11"/>
      <c r="B166" s="12"/>
      <c r="C166" s="244"/>
      <c r="D166" s="357"/>
      <c r="E166" s="238"/>
      <c r="F166" s="14"/>
      <c r="G166" s="15"/>
      <c r="I166" s="358"/>
      <c r="J166" s="346"/>
      <c r="K166" s="238"/>
      <c r="L166" s="332"/>
      <c r="M166" s="237"/>
      <c r="N166" s="238"/>
      <c r="O166" s="332"/>
      <c r="P166" s="412"/>
      <c r="Q166" s="103">
        <v>0</v>
      </c>
    </row>
    <row r="167" spans="1:17" s="16" customFormat="1" ht="11.1" customHeight="1">
      <c r="A167" s="385"/>
      <c r="B167" s="386"/>
      <c r="C167" s="244"/>
      <c r="D167" s="357"/>
      <c r="E167" s="235"/>
      <c r="F167" s="14"/>
      <c r="G167" s="15"/>
      <c r="I167" s="358"/>
      <c r="J167" s="347"/>
      <c r="K167" s="235"/>
      <c r="L167" s="334"/>
      <c r="M167" s="236"/>
      <c r="N167" s="235"/>
      <c r="O167" s="334"/>
      <c r="P167" s="412"/>
      <c r="Q167" s="103">
        <v>0</v>
      </c>
    </row>
    <row r="168" spans="1:17" s="16" customFormat="1" ht="11.1" customHeight="1">
      <c r="A168" s="387"/>
      <c r="B168" s="394" t="s">
        <v>678</v>
      </c>
      <c r="C168" s="245" t="s">
        <v>1160</v>
      </c>
      <c r="D168" s="389">
        <v>2</v>
      </c>
      <c r="E168" s="252" t="s">
        <v>740</v>
      </c>
      <c r="F168" s="17"/>
      <c r="G168" s="18"/>
      <c r="H168" s="19"/>
      <c r="I168" s="360"/>
      <c r="J168" s="348"/>
      <c r="K168" s="252" t="s">
        <v>465</v>
      </c>
      <c r="L168" s="336"/>
      <c r="M168" s="240">
        <v>2</v>
      </c>
      <c r="N168" s="252" t="s">
        <v>465</v>
      </c>
      <c r="O168" s="336"/>
      <c r="P168" s="412"/>
      <c r="Q168" s="103">
        <v>0</v>
      </c>
    </row>
    <row r="169" spans="1:17" s="16" customFormat="1" ht="11.1" customHeight="1">
      <c r="A169" s="11"/>
      <c r="B169" s="12"/>
      <c r="C169" s="244"/>
      <c r="D169" s="357"/>
      <c r="E169" s="238"/>
      <c r="F169" s="14"/>
      <c r="G169" s="15"/>
      <c r="I169" s="358"/>
      <c r="J169" s="346"/>
      <c r="K169" s="238"/>
      <c r="L169" s="332"/>
      <c r="M169" s="237"/>
      <c r="N169" s="238"/>
      <c r="O169" s="332"/>
      <c r="P169" s="412"/>
      <c r="Q169" s="103">
        <v>0</v>
      </c>
    </row>
    <row r="170" spans="1:17" s="16" customFormat="1" ht="11.1" customHeight="1">
      <c r="A170" s="385"/>
      <c r="B170" s="386"/>
      <c r="C170" s="244"/>
      <c r="D170" s="357"/>
      <c r="E170" s="235"/>
      <c r="F170" s="14"/>
      <c r="G170" s="15"/>
      <c r="I170" s="358"/>
      <c r="J170" s="347"/>
      <c r="K170" s="235"/>
      <c r="L170" s="334"/>
      <c r="M170" s="236"/>
      <c r="N170" s="235"/>
      <c r="O170" s="334"/>
      <c r="P170" s="412"/>
      <c r="Q170" s="103">
        <v>0</v>
      </c>
    </row>
    <row r="171" spans="1:17" s="16" customFormat="1" ht="11.1" customHeight="1">
      <c r="A171" s="387"/>
      <c r="B171" s="394" t="s">
        <v>678</v>
      </c>
      <c r="C171" s="245" t="s">
        <v>1161</v>
      </c>
      <c r="D171" s="389">
        <v>1</v>
      </c>
      <c r="E171" s="252" t="s">
        <v>740</v>
      </c>
      <c r="F171" s="17"/>
      <c r="G171" s="18"/>
      <c r="H171" s="19"/>
      <c r="I171" s="360"/>
      <c r="J171" s="348">
        <v>1</v>
      </c>
      <c r="K171" s="252" t="s">
        <v>465</v>
      </c>
      <c r="L171" s="336"/>
      <c r="M171" s="240"/>
      <c r="N171" s="252"/>
      <c r="O171" s="336"/>
      <c r="P171" s="412"/>
      <c r="Q171" s="103">
        <v>0</v>
      </c>
    </row>
    <row r="172" spans="1:17" s="16" customFormat="1" ht="11.1" customHeight="1">
      <c r="A172" s="11"/>
      <c r="B172" s="12"/>
      <c r="C172" s="244"/>
      <c r="D172" s="357"/>
      <c r="E172" s="13"/>
      <c r="F172" s="14"/>
      <c r="G172" s="15"/>
      <c r="I172" s="358"/>
      <c r="J172" s="346"/>
      <c r="K172" s="251"/>
      <c r="L172" s="332"/>
      <c r="M172" s="237"/>
      <c r="N172" s="238"/>
      <c r="O172" s="332"/>
      <c r="P172" s="412"/>
      <c r="Q172" s="103">
        <v>0</v>
      </c>
    </row>
    <row r="173" spans="1:17" s="16" customFormat="1" ht="11.1" customHeight="1">
      <c r="A173" s="385"/>
      <c r="B173" s="386"/>
      <c r="C173" s="244"/>
      <c r="D173" s="357"/>
      <c r="E173" s="13"/>
      <c r="F173" s="14"/>
      <c r="G173" s="15"/>
      <c r="I173" s="358"/>
      <c r="J173" s="347"/>
      <c r="K173" s="24"/>
      <c r="L173" s="334"/>
      <c r="M173" s="236"/>
      <c r="N173" s="235"/>
      <c r="O173" s="334"/>
      <c r="P173" s="412"/>
      <c r="Q173" s="103">
        <v>0</v>
      </c>
    </row>
    <row r="174" spans="1:17" s="16" customFormat="1" ht="11.1" customHeight="1">
      <c r="A174" s="387"/>
      <c r="B174" s="388" t="s">
        <v>683</v>
      </c>
      <c r="C174" s="245" t="s">
        <v>1162</v>
      </c>
      <c r="D174" s="389">
        <v>2</v>
      </c>
      <c r="E174" s="252" t="s">
        <v>539</v>
      </c>
      <c r="F174" s="17"/>
      <c r="G174" s="18"/>
      <c r="H174" s="19"/>
      <c r="I174" s="360"/>
      <c r="J174" s="348"/>
      <c r="K174" s="252" t="s">
        <v>539</v>
      </c>
      <c r="L174" s="336"/>
      <c r="M174" s="240">
        <v>2</v>
      </c>
      <c r="N174" s="252" t="s">
        <v>539</v>
      </c>
      <c r="O174" s="336"/>
      <c r="P174" s="412"/>
      <c r="Q174" s="103">
        <v>0</v>
      </c>
    </row>
    <row r="175" spans="1:17" s="16" customFormat="1" ht="11.1" customHeight="1">
      <c r="A175" s="11"/>
      <c r="B175" s="12"/>
      <c r="C175" s="244"/>
      <c r="D175" s="357"/>
      <c r="E175" s="13"/>
      <c r="F175" s="14"/>
      <c r="G175" s="15"/>
      <c r="I175" s="358"/>
      <c r="J175" s="346"/>
      <c r="K175" s="251"/>
      <c r="L175" s="332"/>
      <c r="M175" s="237"/>
      <c r="N175" s="238"/>
      <c r="O175" s="332"/>
      <c r="P175" s="412"/>
      <c r="Q175" s="103">
        <v>0</v>
      </c>
    </row>
    <row r="176" spans="1:17" s="16" customFormat="1" ht="11.1" customHeight="1">
      <c r="A176" s="385"/>
      <c r="B176" s="386"/>
      <c r="C176" s="244"/>
      <c r="D176" s="357"/>
      <c r="E176" s="13"/>
      <c r="F176" s="14"/>
      <c r="G176" s="15"/>
      <c r="I176" s="358"/>
      <c r="J176" s="347"/>
      <c r="K176" s="24"/>
      <c r="L176" s="334"/>
      <c r="M176" s="236"/>
      <c r="N176" s="235"/>
      <c r="O176" s="334"/>
      <c r="P176" s="412"/>
      <c r="Q176" s="103">
        <v>0</v>
      </c>
    </row>
    <row r="177" spans="1:17" s="16" customFormat="1" ht="11.1" customHeight="1">
      <c r="A177" s="387"/>
      <c r="B177" s="388" t="s">
        <v>683</v>
      </c>
      <c r="C177" s="245" t="s">
        <v>1165</v>
      </c>
      <c r="D177" s="389">
        <v>2</v>
      </c>
      <c r="E177" s="252" t="s">
        <v>539</v>
      </c>
      <c r="F177" s="17"/>
      <c r="G177" s="18"/>
      <c r="H177" s="19"/>
      <c r="I177" s="360"/>
      <c r="J177" s="348">
        <v>2</v>
      </c>
      <c r="K177" s="252" t="s">
        <v>539</v>
      </c>
      <c r="L177" s="336"/>
      <c r="M177" s="240"/>
      <c r="N177" s="252"/>
      <c r="O177" s="336"/>
      <c r="P177" s="412"/>
      <c r="Q177" s="103">
        <v>0</v>
      </c>
    </row>
    <row r="178" spans="1:17" s="16" customFormat="1" ht="11.1" customHeight="1">
      <c r="A178" s="11"/>
      <c r="B178" s="12"/>
      <c r="C178" s="244"/>
      <c r="D178" s="357"/>
      <c r="E178" s="13"/>
      <c r="F178" s="14"/>
      <c r="G178" s="15"/>
      <c r="I178" s="358"/>
      <c r="J178" s="346"/>
      <c r="K178" s="251"/>
      <c r="L178" s="332"/>
      <c r="M178" s="237"/>
      <c r="N178" s="238"/>
      <c r="O178" s="332"/>
      <c r="P178" s="412"/>
      <c r="Q178" s="103">
        <v>0</v>
      </c>
    </row>
    <row r="179" spans="1:17" s="16" customFormat="1" ht="11.1" customHeight="1">
      <c r="A179" s="385"/>
      <c r="B179" s="386"/>
      <c r="C179" s="244"/>
      <c r="D179" s="357"/>
      <c r="E179" s="13"/>
      <c r="F179" s="14"/>
      <c r="G179" s="15"/>
      <c r="I179" s="358"/>
      <c r="J179" s="347"/>
      <c r="K179" s="24"/>
      <c r="L179" s="334"/>
      <c r="M179" s="236"/>
      <c r="N179" s="235"/>
      <c r="O179" s="334"/>
      <c r="P179" s="412"/>
      <c r="Q179" s="103">
        <v>0</v>
      </c>
    </row>
    <row r="180" spans="1:17" s="16" customFormat="1" ht="11.1" customHeight="1">
      <c r="A180" s="387"/>
      <c r="B180" s="388" t="s">
        <v>683</v>
      </c>
      <c r="C180" s="245" t="s">
        <v>1163</v>
      </c>
      <c r="D180" s="389">
        <v>1</v>
      </c>
      <c r="E180" s="252" t="s">
        <v>539</v>
      </c>
      <c r="F180" s="17"/>
      <c r="G180" s="18"/>
      <c r="H180" s="19"/>
      <c r="I180" s="360"/>
      <c r="J180" s="348"/>
      <c r="K180" s="252" t="s">
        <v>539</v>
      </c>
      <c r="L180" s="336"/>
      <c r="M180" s="240">
        <v>1</v>
      </c>
      <c r="N180" s="252" t="s">
        <v>539</v>
      </c>
      <c r="O180" s="336"/>
      <c r="P180" s="412"/>
      <c r="Q180" s="103">
        <v>0</v>
      </c>
    </row>
    <row r="181" spans="1:17" s="16" customFormat="1" ht="11.1" customHeight="1">
      <c r="A181" s="11"/>
      <c r="B181" s="12"/>
      <c r="C181" s="244"/>
      <c r="D181" s="357"/>
      <c r="E181" s="13"/>
      <c r="F181" s="14"/>
      <c r="G181" s="15"/>
      <c r="I181" s="358"/>
      <c r="J181" s="346"/>
      <c r="K181" s="251"/>
      <c r="L181" s="332"/>
      <c r="M181" s="237"/>
      <c r="N181" s="238"/>
      <c r="O181" s="332"/>
      <c r="P181" s="412"/>
      <c r="Q181" s="103">
        <v>0</v>
      </c>
    </row>
    <row r="182" spans="1:17" s="16" customFormat="1" ht="11.1" customHeight="1">
      <c r="A182" s="385"/>
      <c r="B182" s="386"/>
      <c r="C182" s="244"/>
      <c r="D182" s="357"/>
      <c r="E182" s="13"/>
      <c r="F182" s="14"/>
      <c r="G182" s="15"/>
      <c r="I182" s="358"/>
      <c r="J182" s="347"/>
      <c r="K182" s="24"/>
      <c r="L182" s="334"/>
      <c r="M182" s="236"/>
      <c r="N182" s="235"/>
      <c r="O182" s="334"/>
      <c r="P182" s="412"/>
      <c r="Q182" s="103">
        <v>0</v>
      </c>
    </row>
    <row r="183" spans="1:17" s="16" customFormat="1" ht="11.1" customHeight="1">
      <c r="A183" s="387"/>
      <c r="B183" s="388" t="s">
        <v>683</v>
      </c>
      <c r="C183" s="245" t="s">
        <v>1164</v>
      </c>
      <c r="D183" s="389">
        <v>1</v>
      </c>
      <c r="E183" s="252" t="s">
        <v>539</v>
      </c>
      <c r="F183" s="17"/>
      <c r="G183" s="18"/>
      <c r="H183" s="19"/>
      <c r="I183" s="360"/>
      <c r="J183" s="348"/>
      <c r="K183" s="252" t="s">
        <v>539</v>
      </c>
      <c r="L183" s="336"/>
      <c r="M183" s="240">
        <v>1</v>
      </c>
      <c r="N183" s="252" t="s">
        <v>539</v>
      </c>
      <c r="O183" s="336"/>
      <c r="P183" s="412"/>
      <c r="Q183" s="103">
        <v>0</v>
      </c>
    </row>
    <row r="184" spans="1:17" s="16" customFormat="1" ht="11.1" customHeight="1">
      <c r="A184" s="11"/>
      <c r="B184" s="12"/>
      <c r="C184" s="244"/>
      <c r="D184" s="357"/>
      <c r="E184" s="13"/>
      <c r="F184" s="14"/>
      <c r="G184" s="15"/>
      <c r="I184" s="358"/>
      <c r="J184" s="346"/>
      <c r="K184" s="251"/>
      <c r="L184" s="332"/>
      <c r="M184" s="237"/>
      <c r="N184" s="238"/>
      <c r="O184" s="332"/>
      <c r="P184" s="412"/>
      <c r="Q184" s="103">
        <v>0</v>
      </c>
    </row>
    <row r="185" spans="1:17" s="16" customFormat="1" ht="11.1" customHeight="1">
      <c r="A185" s="385"/>
      <c r="B185" s="386"/>
      <c r="C185" s="244"/>
      <c r="D185" s="357"/>
      <c r="E185" s="13"/>
      <c r="F185" s="14"/>
      <c r="G185" s="15"/>
      <c r="I185" s="358"/>
      <c r="J185" s="347"/>
      <c r="K185" s="24"/>
      <c r="L185" s="334"/>
      <c r="M185" s="236"/>
      <c r="N185" s="235"/>
      <c r="O185" s="334"/>
      <c r="P185" s="412"/>
      <c r="Q185" s="103">
        <v>0</v>
      </c>
    </row>
    <row r="186" spans="1:17" s="16" customFormat="1" ht="11.1" customHeight="1">
      <c r="A186" s="387"/>
      <c r="B186" s="388" t="s">
        <v>683</v>
      </c>
      <c r="C186" s="245" t="s">
        <v>1166</v>
      </c>
      <c r="D186" s="389">
        <v>2</v>
      </c>
      <c r="E186" s="252" t="s">
        <v>539</v>
      </c>
      <c r="F186" s="17"/>
      <c r="G186" s="18"/>
      <c r="H186" s="19"/>
      <c r="I186" s="360"/>
      <c r="J186" s="348">
        <v>2</v>
      </c>
      <c r="K186" s="252" t="s">
        <v>539</v>
      </c>
      <c r="L186" s="336"/>
      <c r="M186" s="240"/>
      <c r="N186" s="252"/>
      <c r="O186" s="336"/>
      <c r="P186" s="412"/>
      <c r="Q186" s="103">
        <v>0</v>
      </c>
    </row>
    <row r="187" spans="1:17" s="16" customFormat="1" ht="11.1" customHeight="1">
      <c r="A187" s="11"/>
      <c r="B187" s="12"/>
      <c r="C187" s="244"/>
      <c r="D187" s="357"/>
      <c r="E187" s="13"/>
      <c r="F187" s="14"/>
      <c r="G187" s="15"/>
      <c r="I187" s="358"/>
      <c r="J187" s="346"/>
      <c r="K187" s="251"/>
      <c r="L187" s="332"/>
      <c r="M187" s="237"/>
      <c r="N187" s="238"/>
      <c r="O187" s="332"/>
      <c r="P187" s="412"/>
      <c r="Q187" s="103">
        <v>0</v>
      </c>
    </row>
    <row r="188" spans="1:17" s="16" customFormat="1" ht="11.1" customHeight="1">
      <c r="A188" s="385"/>
      <c r="B188" s="386"/>
      <c r="C188" s="244"/>
      <c r="D188" s="357"/>
      <c r="E188" s="13"/>
      <c r="F188" s="14"/>
      <c r="G188" s="15"/>
      <c r="I188" s="358"/>
      <c r="J188" s="347"/>
      <c r="K188" s="24"/>
      <c r="L188" s="334"/>
      <c r="M188" s="236"/>
      <c r="N188" s="235"/>
      <c r="O188" s="334"/>
      <c r="P188" s="412"/>
      <c r="Q188" s="103">
        <v>0</v>
      </c>
    </row>
    <row r="189" spans="1:17" s="16" customFormat="1" ht="11.1" customHeight="1">
      <c r="A189" s="387"/>
      <c r="B189" s="388" t="s">
        <v>683</v>
      </c>
      <c r="C189" s="245" t="s">
        <v>684</v>
      </c>
      <c r="D189" s="389">
        <v>2</v>
      </c>
      <c r="E189" s="252" t="s">
        <v>539</v>
      </c>
      <c r="F189" s="17"/>
      <c r="G189" s="18"/>
      <c r="H189" s="19"/>
      <c r="I189" s="360"/>
      <c r="J189" s="348">
        <v>2</v>
      </c>
      <c r="K189" s="252" t="s">
        <v>539</v>
      </c>
      <c r="L189" s="336"/>
      <c r="M189" s="240"/>
      <c r="N189" s="252"/>
      <c r="O189" s="336"/>
      <c r="P189" s="412"/>
      <c r="Q189" s="103">
        <v>0</v>
      </c>
    </row>
    <row r="190" spans="1:17" s="16" customFormat="1" ht="11.1" customHeight="1">
      <c r="A190" s="11"/>
      <c r="B190" s="12"/>
      <c r="C190" s="244"/>
      <c r="D190" s="357"/>
      <c r="E190" s="13"/>
      <c r="F190" s="14"/>
      <c r="G190" s="15"/>
      <c r="I190" s="358"/>
      <c r="J190" s="346"/>
      <c r="K190" s="251"/>
      <c r="L190" s="332"/>
      <c r="M190" s="237"/>
      <c r="N190" s="238"/>
      <c r="O190" s="332"/>
      <c r="P190" s="412"/>
      <c r="Q190" s="103">
        <v>0</v>
      </c>
    </row>
    <row r="191" spans="1:17" s="16" customFormat="1" ht="11.1" customHeight="1">
      <c r="A191" s="385"/>
      <c r="B191" s="386"/>
      <c r="C191" s="244"/>
      <c r="D191" s="357"/>
      <c r="E191" s="13"/>
      <c r="F191" s="14"/>
      <c r="G191" s="15"/>
      <c r="I191" s="358"/>
      <c r="J191" s="347"/>
      <c r="K191" s="24"/>
      <c r="L191" s="334"/>
      <c r="M191" s="236"/>
      <c r="N191" s="235"/>
      <c r="O191" s="334"/>
      <c r="P191" s="412"/>
      <c r="Q191" s="103">
        <v>0</v>
      </c>
    </row>
    <row r="192" spans="1:17" s="16" customFormat="1" ht="11.1" customHeight="1">
      <c r="A192" s="387"/>
      <c r="B192" s="388" t="s">
        <v>1168</v>
      </c>
      <c r="C192" s="245"/>
      <c r="D192" s="389">
        <v>0</v>
      </c>
      <c r="E192" s="252"/>
      <c r="F192" s="17"/>
      <c r="G192" s="18"/>
      <c r="H192" s="19"/>
      <c r="I192" s="360"/>
      <c r="J192" s="348"/>
      <c r="K192" s="252"/>
      <c r="L192" s="336"/>
      <c r="M192" s="240"/>
      <c r="N192" s="252"/>
      <c r="O192" s="336"/>
      <c r="P192" s="412"/>
      <c r="Q192" s="103">
        <v>0</v>
      </c>
    </row>
    <row r="193" spans="1:17" s="16" customFormat="1" ht="11.1" customHeight="1">
      <c r="A193" s="11"/>
      <c r="B193" s="12"/>
      <c r="C193" s="244"/>
      <c r="D193" s="357"/>
      <c r="E193" s="13"/>
      <c r="F193" s="14"/>
      <c r="G193" s="15"/>
      <c r="I193" s="358"/>
      <c r="J193" s="337"/>
      <c r="K193" s="251"/>
      <c r="L193" s="332"/>
      <c r="M193" s="237"/>
      <c r="N193" s="251"/>
      <c r="O193" s="332"/>
      <c r="P193" s="412"/>
      <c r="Q193" s="103">
        <v>0</v>
      </c>
    </row>
    <row r="194" spans="1:17" s="16" customFormat="1" ht="11.1" customHeight="1">
      <c r="A194" s="385"/>
      <c r="B194" s="386"/>
      <c r="C194" s="244"/>
      <c r="D194" s="357"/>
      <c r="E194" s="13"/>
      <c r="F194" s="14"/>
      <c r="G194" s="15"/>
      <c r="I194" s="358"/>
      <c r="J194" s="333"/>
      <c r="K194" s="24"/>
      <c r="L194" s="334"/>
      <c r="M194" s="236"/>
      <c r="N194" s="24"/>
      <c r="O194" s="334"/>
      <c r="P194" s="412"/>
      <c r="Q194" s="103">
        <v>0</v>
      </c>
    </row>
    <row r="195" spans="1:17" s="16" customFormat="1" ht="11.1" customHeight="1">
      <c r="A195" s="387"/>
      <c r="B195" s="394" t="s">
        <v>1169</v>
      </c>
      <c r="C195" s="245"/>
      <c r="D195" s="389">
        <v>0</v>
      </c>
      <c r="E195" s="390"/>
      <c r="F195" s="17"/>
      <c r="G195" s="18"/>
      <c r="H195" s="19"/>
      <c r="I195" s="360"/>
      <c r="J195" s="335"/>
      <c r="K195" s="22"/>
      <c r="L195" s="336"/>
      <c r="M195" s="240"/>
      <c r="N195" s="22"/>
      <c r="O195" s="336"/>
      <c r="P195" s="412"/>
      <c r="Q195" s="103">
        <v>0</v>
      </c>
    </row>
    <row r="196" spans="1:17" s="16" customFormat="1" ht="11.1" customHeight="1">
      <c r="A196" s="11"/>
      <c r="B196" s="12"/>
      <c r="C196" s="244"/>
      <c r="D196" s="357"/>
      <c r="E196" s="13"/>
      <c r="F196" s="14"/>
      <c r="G196" s="15"/>
      <c r="I196" s="358"/>
      <c r="J196" s="337"/>
      <c r="K196" s="251"/>
      <c r="L196" s="332"/>
      <c r="M196" s="237"/>
      <c r="N196" s="251"/>
      <c r="O196" s="332"/>
      <c r="P196" s="412"/>
      <c r="Q196" s="103">
        <v>0</v>
      </c>
    </row>
    <row r="197" spans="1:17" s="16" customFormat="1" ht="11.1" customHeight="1">
      <c r="A197" s="385"/>
      <c r="B197" s="386"/>
      <c r="C197" s="244"/>
      <c r="D197" s="357"/>
      <c r="E197" s="13"/>
      <c r="F197" s="14"/>
      <c r="G197" s="15"/>
      <c r="I197" s="358"/>
      <c r="J197" s="333"/>
      <c r="K197" s="24"/>
      <c r="L197" s="334"/>
      <c r="M197" s="236"/>
      <c r="N197" s="24"/>
      <c r="O197" s="334"/>
      <c r="P197" s="412"/>
      <c r="Q197" s="103">
        <v>0</v>
      </c>
    </row>
    <row r="198" spans="1:17" s="16" customFormat="1" ht="11.1" customHeight="1">
      <c r="A198" s="387"/>
      <c r="B198" s="394" t="s">
        <v>641</v>
      </c>
      <c r="C198" s="245" t="s">
        <v>643</v>
      </c>
      <c r="D198" s="389">
        <v>480</v>
      </c>
      <c r="E198" s="390" t="s">
        <v>73</v>
      </c>
      <c r="F198" s="17"/>
      <c r="G198" s="18"/>
      <c r="H198" s="19"/>
      <c r="I198" s="360"/>
      <c r="J198" s="335">
        <v>182</v>
      </c>
      <c r="K198" s="22" t="s">
        <v>2</v>
      </c>
      <c r="L198" s="336"/>
      <c r="M198" s="250">
        <v>298</v>
      </c>
      <c r="N198" s="22" t="s">
        <v>2</v>
      </c>
      <c r="O198" s="336"/>
      <c r="P198" s="412"/>
      <c r="Q198" s="103">
        <v>0</v>
      </c>
    </row>
    <row r="199" spans="1:17" s="16" customFormat="1" ht="11.1" customHeight="1">
      <c r="A199" s="11"/>
      <c r="B199" s="12"/>
      <c r="C199" s="244"/>
      <c r="D199" s="357"/>
      <c r="E199" s="13"/>
      <c r="F199" s="14"/>
      <c r="G199" s="15"/>
      <c r="I199" s="358"/>
      <c r="J199" s="337"/>
      <c r="K199" s="251"/>
      <c r="L199" s="332"/>
      <c r="M199" s="237"/>
      <c r="N199" s="251"/>
      <c r="O199" s="332"/>
      <c r="P199" s="412"/>
      <c r="Q199" s="103">
        <v>0</v>
      </c>
    </row>
    <row r="200" spans="1:17" s="16" customFormat="1" ht="11.1" customHeight="1">
      <c r="A200" s="385"/>
      <c r="B200" s="386"/>
      <c r="C200" s="244"/>
      <c r="D200" s="357"/>
      <c r="E200" s="13"/>
      <c r="F200" s="14"/>
      <c r="G200" s="15"/>
      <c r="I200" s="358"/>
      <c r="J200" s="333"/>
      <c r="K200" s="24"/>
      <c r="L200" s="334"/>
      <c r="M200" s="236"/>
      <c r="N200" s="24"/>
      <c r="O200" s="334"/>
      <c r="P200" s="412"/>
      <c r="Q200" s="103">
        <v>0</v>
      </c>
    </row>
    <row r="201" spans="1:17" s="16" customFormat="1" ht="11.1" customHeight="1">
      <c r="A201" s="387"/>
      <c r="B201" s="394" t="s">
        <v>641</v>
      </c>
      <c r="C201" s="245" t="s">
        <v>648</v>
      </c>
      <c r="D201" s="389">
        <v>109</v>
      </c>
      <c r="E201" s="390" t="s">
        <v>73</v>
      </c>
      <c r="F201" s="17"/>
      <c r="G201" s="18"/>
      <c r="H201" s="19"/>
      <c r="I201" s="360"/>
      <c r="J201" s="335">
        <v>15</v>
      </c>
      <c r="K201" s="22" t="s">
        <v>2</v>
      </c>
      <c r="L201" s="336"/>
      <c r="M201" s="250">
        <v>94</v>
      </c>
      <c r="N201" s="22" t="s">
        <v>2</v>
      </c>
      <c r="O201" s="336"/>
      <c r="P201" s="412"/>
      <c r="Q201" s="103">
        <v>0</v>
      </c>
    </row>
    <row r="202" spans="1:17" s="16" customFormat="1" ht="11.1" customHeight="1">
      <c r="A202" s="11"/>
      <c r="B202" s="12"/>
      <c r="C202" s="244"/>
      <c r="D202" s="357"/>
      <c r="E202" s="13"/>
      <c r="F202" s="14"/>
      <c r="G202" s="15"/>
      <c r="I202" s="358"/>
      <c r="J202" s="337"/>
      <c r="K202" s="251"/>
      <c r="L202" s="332"/>
      <c r="M202" s="237"/>
      <c r="N202" s="251"/>
      <c r="O202" s="332"/>
      <c r="P202" s="412"/>
      <c r="Q202" s="103">
        <v>0</v>
      </c>
    </row>
    <row r="203" spans="1:17" s="16" customFormat="1" ht="11.1" customHeight="1">
      <c r="A203" s="385"/>
      <c r="B203" s="386"/>
      <c r="C203" s="244"/>
      <c r="D203" s="357"/>
      <c r="E203" s="13"/>
      <c r="F203" s="14"/>
      <c r="G203" s="15"/>
      <c r="I203" s="358"/>
      <c r="J203" s="333"/>
      <c r="K203" s="24"/>
      <c r="L203" s="334"/>
      <c r="M203" s="236"/>
      <c r="N203" s="24"/>
      <c r="O203" s="334"/>
      <c r="P203" s="412"/>
      <c r="Q203" s="103">
        <v>0</v>
      </c>
    </row>
    <row r="204" spans="1:17" s="16" customFormat="1" ht="11.1" customHeight="1">
      <c r="A204" s="387"/>
      <c r="B204" s="394" t="s">
        <v>641</v>
      </c>
      <c r="C204" s="245" t="s">
        <v>653</v>
      </c>
      <c r="D204" s="389">
        <v>202</v>
      </c>
      <c r="E204" s="390" t="s">
        <v>73</v>
      </c>
      <c r="F204" s="17"/>
      <c r="G204" s="18"/>
      <c r="H204" s="19"/>
      <c r="I204" s="360"/>
      <c r="J204" s="335">
        <v>117</v>
      </c>
      <c r="K204" s="22" t="s">
        <v>2</v>
      </c>
      <c r="L204" s="336"/>
      <c r="M204" s="250">
        <v>85</v>
      </c>
      <c r="N204" s="22" t="s">
        <v>2</v>
      </c>
      <c r="O204" s="336"/>
      <c r="P204" s="412"/>
      <c r="Q204" s="103">
        <v>0</v>
      </c>
    </row>
    <row r="205" spans="1:17" s="16" customFormat="1" ht="11.1" customHeight="1">
      <c r="A205" s="11"/>
      <c r="B205" s="12"/>
      <c r="C205" s="244"/>
      <c r="D205" s="357"/>
      <c r="E205" s="13"/>
      <c r="F205" s="14"/>
      <c r="G205" s="15"/>
      <c r="I205" s="358"/>
      <c r="J205" s="337"/>
      <c r="K205" s="251"/>
      <c r="L205" s="332"/>
      <c r="M205" s="237"/>
      <c r="N205" s="251"/>
      <c r="O205" s="332"/>
      <c r="P205" s="412"/>
      <c r="Q205" s="103">
        <v>0</v>
      </c>
    </row>
    <row r="206" spans="1:17" s="16" customFormat="1" ht="11.1" customHeight="1">
      <c r="A206" s="385"/>
      <c r="B206" s="386"/>
      <c r="C206" s="244"/>
      <c r="D206" s="357"/>
      <c r="E206" s="13"/>
      <c r="F206" s="14"/>
      <c r="G206" s="15"/>
      <c r="I206" s="358"/>
      <c r="J206" s="333"/>
      <c r="K206" s="24"/>
      <c r="L206" s="334"/>
      <c r="M206" s="236"/>
      <c r="N206" s="24"/>
      <c r="O206" s="334"/>
      <c r="P206" s="412"/>
      <c r="Q206" s="103">
        <v>0</v>
      </c>
    </row>
    <row r="207" spans="1:17" s="16" customFormat="1" ht="11.1" customHeight="1">
      <c r="A207" s="387"/>
      <c r="B207" s="394" t="s">
        <v>641</v>
      </c>
      <c r="C207" s="245" t="s">
        <v>1171</v>
      </c>
      <c r="D207" s="389">
        <v>165</v>
      </c>
      <c r="E207" s="390" t="s">
        <v>73</v>
      </c>
      <c r="F207" s="17"/>
      <c r="G207" s="18"/>
      <c r="H207" s="19"/>
      <c r="I207" s="360"/>
      <c r="J207" s="335">
        <v>80</v>
      </c>
      <c r="K207" s="22" t="s">
        <v>2</v>
      </c>
      <c r="L207" s="336"/>
      <c r="M207" s="240">
        <v>85</v>
      </c>
      <c r="N207" s="22" t="s">
        <v>2</v>
      </c>
      <c r="O207" s="336"/>
      <c r="P207" s="412"/>
      <c r="Q207" s="103">
        <v>0</v>
      </c>
    </row>
    <row r="208" spans="1:17" s="16" customFormat="1" ht="11.1" customHeight="1">
      <c r="A208" s="11"/>
      <c r="B208" s="12"/>
      <c r="C208" s="244"/>
      <c r="D208" s="357"/>
      <c r="E208" s="13"/>
      <c r="F208" s="14"/>
      <c r="G208" s="15"/>
      <c r="I208" s="358"/>
      <c r="J208" s="337"/>
      <c r="K208" s="251"/>
      <c r="L208" s="332"/>
      <c r="M208" s="237"/>
      <c r="N208" s="251"/>
      <c r="O208" s="332"/>
      <c r="P208" s="412"/>
      <c r="Q208" s="103">
        <v>0</v>
      </c>
    </row>
    <row r="209" spans="1:17" s="16" customFormat="1" ht="11.1" customHeight="1">
      <c r="A209" s="385"/>
      <c r="B209" s="386"/>
      <c r="C209" s="244"/>
      <c r="D209" s="357"/>
      <c r="E209" s="13"/>
      <c r="F209" s="14"/>
      <c r="G209" s="15"/>
      <c r="I209" s="358"/>
      <c r="J209" s="333"/>
      <c r="K209" s="24"/>
      <c r="L209" s="334"/>
      <c r="M209" s="236"/>
      <c r="N209" s="24"/>
      <c r="O209" s="334"/>
      <c r="P209" s="412"/>
      <c r="Q209" s="103">
        <v>0</v>
      </c>
    </row>
    <row r="210" spans="1:17" s="16" customFormat="1" ht="11.1" customHeight="1">
      <c r="A210" s="387"/>
      <c r="B210" s="394" t="s">
        <v>1170</v>
      </c>
      <c r="C210" s="245"/>
      <c r="D210" s="389"/>
      <c r="E210" s="390"/>
      <c r="F210" s="17"/>
      <c r="G210" s="18"/>
      <c r="H210" s="19"/>
      <c r="I210" s="360"/>
      <c r="J210" s="335"/>
      <c r="K210" s="22"/>
      <c r="L210" s="336"/>
      <c r="M210" s="240"/>
      <c r="N210" s="22"/>
      <c r="O210" s="336"/>
      <c r="P210" s="412"/>
      <c r="Q210" s="103">
        <v>0</v>
      </c>
    </row>
    <row r="211" spans="1:17" s="16" customFormat="1" ht="11.1" customHeight="1">
      <c r="A211" s="11"/>
      <c r="B211" s="12"/>
      <c r="C211" s="244"/>
      <c r="D211" s="357"/>
      <c r="E211" s="13"/>
      <c r="F211" s="400"/>
      <c r="G211" s="401"/>
      <c r="I211" s="358"/>
      <c r="J211" s="346"/>
      <c r="K211" s="238"/>
      <c r="L211" s="332"/>
      <c r="M211" s="237"/>
      <c r="N211" s="238"/>
      <c r="O211" s="332"/>
      <c r="P211" s="412"/>
      <c r="Q211" s="103">
        <v>0</v>
      </c>
    </row>
    <row r="212" spans="1:17" s="16" customFormat="1" ht="11.1" customHeight="1">
      <c r="A212" s="385"/>
      <c r="B212" s="386"/>
      <c r="C212" s="244"/>
      <c r="D212" s="357"/>
      <c r="E212" s="13"/>
      <c r="F212" s="400"/>
      <c r="G212" s="401"/>
      <c r="I212" s="358"/>
      <c r="J212" s="347"/>
      <c r="K212" s="235"/>
      <c r="L212" s="334"/>
      <c r="M212" s="236"/>
      <c r="N212" s="235"/>
      <c r="O212" s="334"/>
      <c r="P212" s="412"/>
      <c r="Q212" s="103">
        <v>0</v>
      </c>
    </row>
    <row r="213" spans="1:17" s="16" customFormat="1" ht="11.1" customHeight="1">
      <c r="A213" s="387"/>
      <c r="B213" s="394" t="s">
        <v>686</v>
      </c>
      <c r="C213" s="245" t="s">
        <v>690</v>
      </c>
      <c r="D213" s="389">
        <v>2</v>
      </c>
      <c r="E213" s="390" t="s">
        <v>636</v>
      </c>
      <c r="F213" s="398"/>
      <c r="G213" s="399"/>
      <c r="H213" s="19"/>
      <c r="I213" s="360"/>
      <c r="J213" s="348">
        <v>1</v>
      </c>
      <c r="K213" s="252" t="s">
        <v>636</v>
      </c>
      <c r="L213" s="336"/>
      <c r="M213" s="240">
        <v>1</v>
      </c>
      <c r="N213" s="252" t="s">
        <v>636</v>
      </c>
      <c r="O213" s="336"/>
      <c r="P213" s="412"/>
      <c r="Q213" s="103">
        <v>0</v>
      </c>
    </row>
    <row r="214" spans="1:17" s="16" customFormat="1" ht="11.1" customHeight="1">
      <c r="A214" s="11"/>
      <c r="B214" s="12"/>
      <c r="C214" s="244"/>
      <c r="D214" s="357"/>
      <c r="E214" s="13"/>
      <c r="F214" s="400"/>
      <c r="G214" s="401"/>
      <c r="I214" s="358"/>
      <c r="J214" s="346"/>
      <c r="K214" s="238"/>
      <c r="L214" s="332"/>
      <c r="M214" s="237"/>
      <c r="N214" s="238"/>
      <c r="O214" s="332"/>
      <c r="P214" s="412"/>
      <c r="Q214" s="103">
        <v>0</v>
      </c>
    </row>
    <row r="215" spans="1:17" s="16" customFormat="1" ht="11.1" customHeight="1">
      <c r="A215" s="385"/>
      <c r="B215" s="386"/>
      <c r="C215" s="244"/>
      <c r="D215" s="357"/>
      <c r="E215" s="13"/>
      <c r="F215" s="400"/>
      <c r="G215" s="401"/>
      <c r="I215" s="358"/>
      <c r="J215" s="347"/>
      <c r="K215" s="235"/>
      <c r="L215" s="334"/>
      <c r="M215" s="236"/>
      <c r="N215" s="235"/>
      <c r="O215" s="334"/>
      <c r="P215" s="412"/>
      <c r="Q215" s="103">
        <v>0</v>
      </c>
    </row>
    <row r="216" spans="1:17" s="16" customFormat="1" ht="11.1" customHeight="1">
      <c r="A216" s="387"/>
      <c r="B216" s="394" t="s">
        <v>687</v>
      </c>
      <c r="C216" s="245" t="s">
        <v>691</v>
      </c>
      <c r="D216" s="389">
        <v>4</v>
      </c>
      <c r="E216" s="390" t="s">
        <v>636</v>
      </c>
      <c r="F216" s="398"/>
      <c r="G216" s="399"/>
      <c r="H216" s="19"/>
      <c r="I216" s="360"/>
      <c r="J216" s="348">
        <v>3</v>
      </c>
      <c r="K216" s="252" t="s">
        <v>636</v>
      </c>
      <c r="L216" s="336"/>
      <c r="M216" s="240">
        <v>1</v>
      </c>
      <c r="N216" s="252" t="s">
        <v>636</v>
      </c>
      <c r="O216" s="336"/>
      <c r="P216" s="412"/>
      <c r="Q216" s="103">
        <v>0</v>
      </c>
    </row>
    <row r="217" spans="1:17" s="16" customFormat="1" ht="11.1" customHeight="1">
      <c r="A217" s="11"/>
      <c r="B217" s="12"/>
      <c r="C217" s="244"/>
      <c r="D217" s="357"/>
      <c r="E217" s="13"/>
      <c r="F217" s="400"/>
      <c r="G217" s="401"/>
      <c r="I217" s="358"/>
      <c r="J217" s="346"/>
      <c r="K217" s="238"/>
      <c r="L217" s="332"/>
      <c r="M217" s="237"/>
      <c r="N217" s="238"/>
      <c r="O217" s="332"/>
      <c r="P217" s="412"/>
      <c r="Q217" s="103">
        <v>0</v>
      </c>
    </row>
    <row r="218" spans="1:17" s="16" customFormat="1" ht="11.1" customHeight="1">
      <c r="A218" s="385"/>
      <c r="B218" s="386"/>
      <c r="C218" s="244"/>
      <c r="D218" s="357"/>
      <c r="E218" s="13"/>
      <c r="F218" s="400"/>
      <c r="G218" s="401"/>
      <c r="I218" s="358"/>
      <c r="J218" s="347"/>
      <c r="K218" s="235"/>
      <c r="L218" s="334"/>
      <c r="M218" s="236"/>
      <c r="N218" s="235"/>
      <c r="O218" s="334"/>
      <c r="P218" s="412"/>
      <c r="Q218" s="103">
        <v>0</v>
      </c>
    </row>
    <row r="219" spans="1:17" s="16" customFormat="1" ht="11.1" customHeight="1">
      <c r="A219" s="387"/>
      <c r="B219" s="394" t="s">
        <v>687</v>
      </c>
      <c r="C219" s="245" t="s">
        <v>692</v>
      </c>
      <c r="D219" s="389">
        <v>2</v>
      </c>
      <c r="E219" s="390" t="s">
        <v>636</v>
      </c>
      <c r="F219" s="398"/>
      <c r="G219" s="399"/>
      <c r="H219" s="19"/>
      <c r="I219" s="360"/>
      <c r="J219" s="348">
        <v>2</v>
      </c>
      <c r="K219" s="252" t="s">
        <v>636</v>
      </c>
      <c r="L219" s="336"/>
      <c r="M219" s="240"/>
      <c r="N219" s="252" t="s">
        <v>636</v>
      </c>
      <c r="O219" s="336"/>
      <c r="P219" s="412"/>
      <c r="Q219" s="103">
        <v>0</v>
      </c>
    </row>
    <row r="220" spans="1:17" s="16" customFormat="1" ht="11.1" customHeight="1">
      <c r="A220" s="11"/>
      <c r="B220" s="12"/>
      <c r="C220" s="244"/>
      <c r="D220" s="357"/>
      <c r="E220" s="13"/>
      <c r="F220" s="14"/>
      <c r="G220" s="15"/>
      <c r="I220" s="358"/>
      <c r="J220" s="346"/>
      <c r="K220" s="325"/>
      <c r="L220" s="239"/>
      <c r="M220" s="237"/>
      <c r="N220" s="325"/>
      <c r="O220" s="332"/>
      <c r="P220" s="412"/>
      <c r="Q220" s="103">
        <v>0</v>
      </c>
    </row>
    <row r="221" spans="1:17" s="16" customFormat="1" ht="11.1" customHeight="1">
      <c r="A221" s="385"/>
      <c r="B221" s="386"/>
      <c r="C221" s="244"/>
      <c r="D221" s="357"/>
      <c r="E221" s="13"/>
      <c r="F221" s="14"/>
      <c r="G221" s="15"/>
      <c r="I221" s="358"/>
      <c r="J221" s="347"/>
      <c r="K221" s="24"/>
      <c r="L221" s="2"/>
      <c r="M221" s="236"/>
      <c r="N221" s="24"/>
      <c r="O221" s="334"/>
      <c r="P221" s="412"/>
      <c r="Q221" s="103">
        <v>0</v>
      </c>
    </row>
    <row r="222" spans="1:17" s="16" customFormat="1" ht="11.1" customHeight="1">
      <c r="A222" s="387"/>
      <c r="B222" s="388" t="s">
        <v>1173</v>
      </c>
      <c r="C222" s="245"/>
      <c r="D222" s="389">
        <v>14</v>
      </c>
      <c r="E222" s="390" t="s">
        <v>740</v>
      </c>
      <c r="F222" s="17"/>
      <c r="G222" s="18"/>
      <c r="H222" s="19"/>
      <c r="I222" s="360"/>
      <c r="J222" s="348">
        <v>12</v>
      </c>
      <c r="K222" s="22" t="s">
        <v>465</v>
      </c>
      <c r="L222" s="329"/>
      <c r="M222" s="240">
        <v>2</v>
      </c>
      <c r="N222" s="22" t="s">
        <v>465</v>
      </c>
      <c r="O222" s="336"/>
      <c r="P222" s="412"/>
      <c r="Q222" s="103">
        <v>0</v>
      </c>
    </row>
    <row r="223" spans="1:17" s="16" customFormat="1" ht="11.1" customHeight="1">
      <c r="A223" s="11"/>
      <c r="B223" s="12"/>
      <c r="C223" s="244"/>
      <c r="D223" s="357"/>
      <c r="E223" s="13"/>
      <c r="F223" s="14"/>
      <c r="G223" s="15"/>
      <c r="I223" s="358"/>
      <c r="J223" s="346"/>
      <c r="K223" s="251"/>
      <c r="L223" s="332"/>
      <c r="M223" s="237"/>
      <c r="N223" s="238"/>
      <c r="O223" s="332"/>
      <c r="P223" s="412"/>
      <c r="Q223" s="103">
        <v>0</v>
      </c>
    </row>
    <row r="224" spans="1:17" s="16" customFormat="1" ht="11.1" customHeight="1">
      <c r="A224" s="385"/>
      <c r="B224" s="386"/>
      <c r="C224" s="244"/>
      <c r="D224" s="357"/>
      <c r="E224" s="13"/>
      <c r="F224" s="14"/>
      <c r="G224" s="15"/>
      <c r="I224" s="358"/>
      <c r="J224" s="347"/>
      <c r="K224" s="24"/>
      <c r="L224" s="334"/>
      <c r="M224" s="236"/>
      <c r="N224" s="235"/>
      <c r="O224" s="334"/>
      <c r="P224" s="412"/>
      <c r="Q224" s="103">
        <v>0</v>
      </c>
    </row>
    <row r="225" spans="1:17" s="16" customFormat="1" ht="11.1" customHeight="1">
      <c r="A225" s="387"/>
      <c r="B225" s="388" t="s">
        <v>1167</v>
      </c>
      <c r="C225" s="245"/>
      <c r="D225" s="389"/>
      <c r="E225" s="252"/>
      <c r="F225" s="17"/>
      <c r="G225" s="18"/>
      <c r="H225" s="19"/>
      <c r="I225" s="360"/>
      <c r="J225" s="348"/>
      <c r="K225" s="252"/>
      <c r="L225" s="336"/>
      <c r="M225" s="240"/>
      <c r="N225" s="252"/>
      <c r="O225" s="336"/>
      <c r="P225" s="412"/>
      <c r="Q225" s="103">
        <v>0</v>
      </c>
    </row>
    <row r="226" spans="1:17" s="16" customFormat="1" ht="11.1" customHeight="1">
      <c r="A226" s="11"/>
      <c r="B226" s="12"/>
      <c r="C226" s="244"/>
      <c r="D226" s="357"/>
      <c r="E226" s="13"/>
      <c r="F226" s="14"/>
      <c r="G226" s="15"/>
      <c r="I226" s="358"/>
      <c r="J226" s="346"/>
      <c r="K226" s="13"/>
      <c r="L226" s="332"/>
      <c r="M226" s="237"/>
      <c r="N226" s="13"/>
      <c r="O226" s="332"/>
      <c r="P226" s="412"/>
      <c r="Q226" s="103">
        <v>0</v>
      </c>
    </row>
    <row r="227" spans="1:17" s="16" customFormat="1" ht="11.1" customHeight="1">
      <c r="A227" s="385"/>
      <c r="B227" s="386"/>
      <c r="C227" s="244"/>
      <c r="D227" s="357"/>
      <c r="E227" s="13"/>
      <c r="F227" s="14"/>
      <c r="G227" s="15"/>
      <c r="I227" s="358"/>
      <c r="J227" s="347"/>
      <c r="K227" s="13"/>
      <c r="L227" s="334"/>
      <c r="M227" s="236"/>
      <c r="N227" s="13"/>
      <c r="O227" s="334"/>
      <c r="P227" s="412"/>
      <c r="Q227" s="103">
        <v>0</v>
      </c>
    </row>
    <row r="228" spans="1:17" s="16" customFormat="1" ht="11.1" customHeight="1">
      <c r="A228" s="387"/>
      <c r="B228" s="388" t="s">
        <v>707</v>
      </c>
      <c r="C228" s="245"/>
      <c r="D228" s="389"/>
      <c r="E228" s="252"/>
      <c r="F228" s="17"/>
      <c r="G228" s="18"/>
      <c r="H228" s="19"/>
      <c r="I228" s="360"/>
      <c r="J228" s="348"/>
      <c r="K228" s="252"/>
      <c r="L228" s="336"/>
      <c r="M228" s="240"/>
      <c r="N228" s="252"/>
      <c r="O228" s="336"/>
      <c r="P228" s="412"/>
      <c r="Q228" s="103">
        <v>0</v>
      </c>
    </row>
    <row r="229" spans="1:17" s="16" customFormat="1" ht="11.1" customHeight="1">
      <c r="A229" s="11"/>
      <c r="B229" s="12"/>
      <c r="C229" s="244"/>
      <c r="D229" s="357"/>
      <c r="E229" s="13"/>
      <c r="F229" s="14"/>
      <c r="G229" s="15"/>
      <c r="I229" s="358"/>
      <c r="J229" s="346"/>
      <c r="K229" s="13"/>
      <c r="L229" s="332"/>
      <c r="M229" s="237"/>
      <c r="N229" s="13"/>
      <c r="O229" s="332"/>
      <c r="P229" s="412"/>
      <c r="Q229" s="103">
        <v>0</v>
      </c>
    </row>
    <row r="230" spans="1:17" s="16" customFormat="1" ht="11.1" customHeight="1">
      <c r="A230" s="385"/>
      <c r="B230" s="386"/>
      <c r="C230" s="244"/>
      <c r="D230" s="357"/>
      <c r="E230" s="13"/>
      <c r="F230" s="14"/>
      <c r="G230" s="15"/>
      <c r="I230" s="358"/>
      <c r="J230" s="347"/>
      <c r="K230" s="13"/>
      <c r="L230" s="334"/>
      <c r="M230" s="236"/>
      <c r="N230" s="13"/>
      <c r="O230" s="334"/>
      <c r="P230" s="412"/>
      <c r="Q230" s="103">
        <v>0</v>
      </c>
    </row>
    <row r="231" spans="1:17" s="16" customFormat="1" ht="11.1" customHeight="1">
      <c r="A231" s="387"/>
      <c r="B231" s="388" t="s">
        <v>1144</v>
      </c>
      <c r="C231" s="245" t="s">
        <v>1174</v>
      </c>
      <c r="D231" s="389">
        <v>397</v>
      </c>
      <c r="E231" s="252" t="s">
        <v>73</v>
      </c>
      <c r="F231" s="17"/>
      <c r="G231" s="18"/>
      <c r="H231" s="19"/>
      <c r="I231" s="360"/>
      <c r="J231" s="348">
        <v>146</v>
      </c>
      <c r="K231" s="252" t="s">
        <v>73</v>
      </c>
      <c r="L231" s="336"/>
      <c r="M231" s="240">
        <v>251</v>
      </c>
      <c r="N231" s="252" t="s">
        <v>73</v>
      </c>
      <c r="O231" s="336"/>
      <c r="P231" s="412"/>
      <c r="Q231" s="103">
        <v>0</v>
      </c>
    </row>
    <row r="232" spans="1:17" s="16" customFormat="1" ht="11.1" customHeight="1">
      <c r="A232" s="11"/>
      <c r="B232" s="12"/>
      <c r="C232" s="244"/>
      <c r="D232" s="357"/>
      <c r="E232" s="13"/>
      <c r="F232" s="14"/>
      <c r="G232" s="15"/>
      <c r="I232" s="358"/>
      <c r="J232" s="346"/>
      <c r="K232" s="13"/>
      <c r="L232" s="332"/>
      <c r="M232" s="237"/>
      <c r="N232" s="13"/>
      <c r="O232" s="332"/>
      <c r="P232" s="412"/>
      <c r="Q232" s="103">
        <v>0</v>
      </c>
    </row>
    <row r="233" spans="1:17" s="16" customFormat="1" ht="11.1" customHeight="1">
      <c r="A233" s="385"/>
      <c r="B233" s="386"/>
      <c r="C233" s="244"/>
      <c r="D233" s="357"/>
      <c r="E233" s="13"/>
      <c r="F233" s="14"/>
      <c r="G233" s="15"/>
      <c r="I233" s="358"/>
      <c r="J233" s="347"/>
      <c r="K233" s="13"/>
      <c r="L233" s="334"/>
      <c r="M233" s="236"/>
      <c r="N233" s="13"/>
      <c r="O233" s="334"/>
      <c r="P233" s="412"/>
      <c r="Q233" s="103">
        <v>0</v>
      </c>
    </row>
    <row r="234" spans="1:17" s="16" customFormat="1" ht="11.1" customHeight="1">
      <c r="A234" s="387"/>
      <c r="B234" s="388" t="s">
        <v>1144</v>
      </c>
      <c r="C234" s="245" t="s">
        <v>1175</v>
      </c>
      <c r="D234" s="389">
        <v>72</v>
      </c>
      <c r="E234" s="252" t="s">
        <v>73</v>
      </c>
      <c r="F234" s="17"/>
      <c r="G234" s="18"/>
      <c r="H234" s="19"/>
      <c r="I234" s="360"/>
      <c r="J234" s="348"/>
      <c r="K234" s="252"/>
      <c r="L234" s="336"/>
      <c r="M234" s="240">
        <v>72</v>
      </c>
      <c r="N234" s="252" t="s">
        <v>73</v>
      </c>
      <c r="O234" s="336"/>
      <c r="P234" s="412"/>
      <c r="Q234" s="103">
        <v>0</v>
      </c>
    </row>
    <row r="235" spans="1:17" s="16" customFormat="1" ht="11.1" customHeight="1">
      <c r="A235" s="11"/>
      <c r="B235" s="12"/>
      <c r="C235" s="244"/>
      <c r="D235" s="357"/>
      <c r="E235" s="13"/>
      <c r="F235" s="14"/>
      <c r="G235" s="15"/>
      <c r="I235" s="358"/>
      <c r="J235" s="346"/>
      <c r="K235" s="13"/>
      <c r="L235" s="332"/>
      <c r="M235" s="237"/>
      <c r="N235" s="13"/>
      <c r="O235" s="332"/>
      <c r="P235" s="412"/>
      <c r="Q235" s="103">
        <v>0</v>
      </c>
    </row>
    <row r="236" spans="1:17" s="16" customFormat="1" ht="11.1" customHeight="1">
      <c r="A236" s="385"/>
      <c r="B236" s="386"/>
      <c r="C236" s="244"/>
      <c r="D236" s="357"/>
      <c r="E236" s="13"/>
      <c r="F236" s="14"/>
      <c r="G236" s="15"/>
      <c r="I236" s="358"/>
      <c r="J236" s="347"/>
      <c r="K236" s="13"/>
      <c r="L236" s="334"/>
      <c r="M236" s="236"/>
      <c r="N236" s="13"/>
      <c r="O236" s="334"/>
      <c r="P236" s="412"/>
      <c r="Q236" s="103">
        <v>0</v>
      </c>
    </row>
    <row r="237" spans="1:17" s="16" customFormat="1" ht="11.1" customHeight="1">
      <c r="A237" s="387"/>
      <c r="B237" s="388" t="s">
        <v>1144</v>
      </c>
      <c r="C237" s="245" t="s">
        <v>1179</v>
      </c>
      <c r="D237" s="389">
        <v>62</v>
      </c>
      <c r="E237" s="252" t="s">
        <v>73</v>
      </c>
      <c r="F237" s="17"/>
      <c r="G237" s="18"/>
      <c r="H237" s="19"/>
      <c r="I237" s="360"/>
      <c r="J237" s="348"/>
      <c r="K237" s="252"/>
      <c r="L237" s="336"/>
      <c r="M237" s="240">
        <v>62</v>
      </c>
      <c r="N237" s="252" t="s">
        <v>73</v>
      </c>
      <c r="O237" s="336"/>
      <c r="P237" s="412"/>
      <c r="Q237" s="103">
        <v>0</v>
      </c>
    </row>
    <row r="238" spans="1:17" s="16" customFormat="1" ht="11.1" customHeight="1">
      <c r="A238" s="11"/>
      <c r="B238" s="12"/>
      <c r="C238" s="244"/>
      <c r="D238" s="357"/>
      <c r="E238" s="13"/>
      <c r="F238" s="14"/>
      <c r="G238" s="15"/>
      <c r="I238" s="358"/>
      <c r="J238" s="346"/>
      <c r="K238" s="13"/>
      <c r="L238" s="332"/>
      <c r="M238" s="237"/>
      <c r="N238" s="13"/>
      <c r="O238" s="332"/>
      <c r="P238" s="412"/>
      <c r="Q238" s="103">
        <v>0</v>
      </c>
    </row>
    <row r="239" spans="1:17" s="16" customFormat="1" ht="11.1" customHeight="1">
      <c r="A239" s="385"/>
      <c r="B239" s="386"/>
      <c r="C239" s="244"/>
      <c r="D239" s="357"/>
      <c r="E239" s="13"/>
      <c r="F239" s="14"/>
      <c r="G239" s="15"/>
      <c r="I239" s="358"/>
      <c r="J239" s="347"/>
      <c r="K239" s="13"/>
      <c r="L239" s="334"/>
      <c r="M239" s="236"/>
      <c r="N239" s="13"/>
      <c r="O239" s="334"/>
      <c r="P239" s="412"/>
      <c r="Q239" s="103">
        <v>0</v>
      </c>
    </row>
    <row r="240" spans="1:17" s="16" customFormat="1" ht="11.1" customHeight="1">
      <c r="A240" s="387"/>
      <c r="B240" s="388" t="s">
        <v>1144</v>
      </c>
      <c r="C240" s="245" t="s">
        <v>1176</v>
      </c>
      <c r="D240" s="389">
        <v>30</v>
      </c>
      <c r="E240" s="252" t="s">
        <v>73</v>
      </c>
      <c r="F240" s="17"/>
      <c r="G240" s="18"/>
      <c r="H240" s="19"/>
      <c r="I240" s="360"/>
      <c r="J240" s="348"/>
      <c r="K240" s="252"/>
      <c r="L240" s="336"/>
      <c r="M240" s="240">
        <v>30</v>
      </c>
      <c r="N240" s="252" t="s">
        <v>73</v>
      </c>
      <c r="O240" s="336"/>
      <c r="P240" s="412"/>
      <c r="Q240" s="103">
        <v>0</v>
      </c>
    </row>
    <row r="241" spans="1:17" s="16" customFormat="1" ht="11.1" customHeight="1">
      <c r="A241" s="11"/>
      <c r="B241" s="12"/>
      <c r="C241" s="244"/>
      <c r="D241" s="357"/>
      <c r="E241" s="13"/>
      <c r="F241" s="14"/>
      <c r="G241" s="15"/>
      <c r="I241" s="358"/>
      <c r="J241" s="346"/>
      <c r="K241" s="13"/>
      <c r="L241" s="332"/>
      <c r="M241" s="237"/>
      <c r="N241" s="13"/>
      <c r="O241" s="332"/>
      <c r="P241" s="412"/>
      <c r="Q241" s="103">
        <v>0</v>
      </c>
    </row>
    <row r="242" spans="1:17" s="16" customFormat="1" ht="11.1" customHeight="1">
      <c r="A242" s="385"/>
      <c r="B242" s="386"/>
      <c r="C242" s="244"/>
      <c r="D242" s="357"/>
      <c r="E242" s="13"/>
      <c r="F242" s="14"/>
      <c r="G242" s="15"/>
      <c r="I242" s="358"/>
      <c r="J242" s="347"/>
      <c r="K242" s="13"/>
      <c r="L242" s="334"/>
      <c r="M242" s="236"/>
      <c r="N242" s="13"/>
      <c r="O242" s="334"/>
      <c r="P242" s="412"/>
      <c r="Q242" s="103">
        <v>0</v>
      </c>
    </row>
    <row r="243" spans="1:17" s="16" customFormat="1" ht="11.1" customHeight="1">
      <c r="A243" s="387"/>
      <c r="B243" s="388" t="s">
        <v>1144</v>
      </c>
      <c r="C243" s="245" t="s">
        <v>1177</v>
      </c>
      <c r="D243" s="389">
        <v>29</v>
      </c>
      <c r="E243" s="252" t="s">
        <v>73</v>
      </c>
      <c r="F243" s="17"/>
      <c r="G243" s="18"/>
      <c r="H243" s="19"/>
      <c r="I243" s="360"/>
      <c r="J243" s="348">
        <v>29</v>
      </c>
      <c r="K243" s="252" t="s">
        <v>73</v>
      </c>
      <c r="L243" s="336"/>
      <c r="M243" s="240"/>
      <c r="N243" s="252"/>
      <c r="O243" s="336"/>
      <c r="P243" s="412"/>
      <c r="Q243" s="103">
        <v>0</v>
      </c>
    </row>
    <row r="244" spans="1:17" s="16" customFormat="1" ht="11.1" customHeight="1">
      <c r="A244" s="11"/>
      <c r="B244" s="12"/>
      <c r="C244" s="244"/>
      <c r="D244" s="357"/>
      <c r="E244" s="13"/>
      <c r="F244" s="14"/>
      <c r="G244" s="15"/>
      <c r="I244" s="358"/>
      <c r="J244" s="346"/>
      <c r="K244" s="13"/>
      <c r="L244" s="332"/>
      <c r="M244" s="237"/>
      <c r="N244" s="13"/>
      <c r="O244" s="332"/>
      <c r="P244" s="412"/>
      <c r="Q244" s="103">
        <v>0</v>
      </c>
    </row>
    <row r="245" spans="1:17" s="16" customFormat="1" ht="11.1" customHeight="1">
      <c r="A245" s="385"/>
      <c r="B245" s="386"/>
      <c r="C245" s="244"/>
      <c r="D245" s="357"/>
      <c r="E245" s="13"/>
      <c r="F245" s="14"/>
      <c r="G245" s="15"/>
      <c r="I245" s="358"/>
      <c r="J245" s="347"/>
      <c r="K245" s="13"/>
      <c r="L245" s="334"/>
      <c r="M245" s="236"/>
      <c r="N245" s="13"/>
      <c r="O245" s="334"/>
      <c r="P245" s="412"/>
      <c r="Q245" s="103">
        <v>0</v>
      </c>
    </row>
    <row r="246" spans="1:17" s="16" customFormat="1" ht="11.1" customHeight="1">
      <c r="A246" s="387"/>
      <c r="B246" s="388" t="s">
        <v>1144</v>
      </c>
      <c r="C246" s="245" t="s">
        <v>1178</v>
      </c>
      <c r="D246" s="389">
        <v>57</v>
      </c>
      <c r="E246" s="252" t="s">
        <v>73</v>
      </c>
      <c r="F246" s="17"/>
      <c r="G246" s="18"/>
      <c r="H246" s="19"/>
      <c r="I246" s="360"/>
      <c r="J246" s="348">
        <v>57</v>
      </c>
      <c r="K246" s="252" t="s">
        <v>73</v>
      </c>
      <c r="L246" s="336"/>
      <c r="M246" s="240"/>
      <c r="N246" s="252"/>
      <c r="O246" s="336"/>
      <c r="P246" s="412"/>
      <c r="Q246" s="103">
        <v>0</v>
      </c>
    </row>
    <row r="247" spans="1:17" s="16" customFormat="1" ht="11.1" customHeight="1">
      <c r="A247" s="11"/>
      <c r="B247" s="12"/>
      <c r="C247" s="244"/>
      <c r="D247" s="357"/>
      <c r="E247" s="13"/>
      <c r="F247" s="14"/>
      <c r="G247" s="15"/>
      <c r="I247" s="358"/>
      <c r="J247" s="346"/>
      <c r="K247" s="238"/>
      <c r="L247" s="332"/>
      <c r="M247" s="237"/>
      <c r="N247" s="238"/>
      <c r="O247" s="332"/>
      <c r="P247" s="412"/>
      <c r="Q247" s="103">
        <v>0</v>
      </c>
    </row>
    <row r="248" spans="1:17" s="16" customFormat="1" ht="11.1" customHeight="1">
      <c r="A248" s="385"/>
      <c r="B248" s="386"/>
      <c r="C248" s="244"/>
      <c r="D248" s="357"/>
      <c r="E248" s="13"/>
      <c r="F248" s="14"/>
      <c r="G248" s="15"/>
      <c r="I248" s="358"/>
      <c r="J248" s="347"/>
      <c r="K248" s="235"/>
      <c r="L248" s="334"/>
      <c r="M248" s="236"/>
      <c r="N248" s="235"/>
      <c r="O248" s="334"/>
      <c r="P248" s="412"/>
      <c r="Q248" s="103">
        <v>0</v>
      </c>
    </row>
    <row r="249" spans="1:17" s="16" customFormat="1" ht="11.1" customHeight="1">
      <c r="A249" s="387"/>
      <c r="B249" s="394" t="s">
        <v>688</v>
      </c>
      <c r="C249" s="245" t="s">
        <v>1147</v>
      </c>
      <c r="D249" s="389">
        <v>1</v>
      </c>
      <c r="E249" s="390" t="s">
        <v>636</v>
      </c>
      <c r="F249" s="17"/>
      <c r="G249" s="18"/>
      <c r="H249" s="19"/>
      <c r="I249" s="360"/>
      <c r="J249" s="348"/>
      <c r="K249" s="252"/>
      <c r="L249" s="336"/>
      <c r="M249" s="240">
        <v>1</v>
      </c>
      <c r="N249" s="252" t="s">
        <v>636</v>
      </c>
      <c r="O249" s="336"/>
      <c r="P249" s="412"/>
      <c r="Q249" s="103">
        <v>0</v>
      </c>
    </row>
    <row r="250" spans="1:17" s="16" customFormat="1" ht="11.1" customHeight="1">
      <c r="A250" s="11"/>
      <c r="B250" s="12"/>
      <c r="C250" s="244"/>
      <c r="D250" s="357"/>
      <c r="E250" s="13"/>
      <c r="F250" s="14"/>
      <c r="G250" s="15"/>
      <c r="I250" s="358"/>
      <c r="J250" s="346"/>
      <c r="K250" s="238"/>
      <c r="L250" s="332"/>
      <c r="M250" s="237"/>
      <c r="N250" s="238"/>
      <c r="O250" s="332"/>
      <c r="P250" s="412"/>
      <c r="Q250" s="103">
        <v>0</v>
      </c>
    </row>
    <row r="251" spans="1:17" s="16" customFormat="1" ht="11.1" customHeight="1">
      <c r="A251" s="385"/>
      <c r="B251" s="386"/>
      <c r="C251" s="244"/>
      <c r="D251" s="357"/>
      <c r="E251" s="13"/>
      <c r="F251" s="14"/>
      <c r="G251" s="15"/>
      <c r="I251" s="358"/>
      <c r="J251" s="347"/>
      <c r="K251" s="235"/>
      <c r="L251" s="334"/>
      <c r="M251" s="236"/>
      <c r="N251" s="235"/>
      <c r="O251" s="334"/>
      <c r="P251" s="412"/>
      <c r="Q251" s="103">
        <v>0</v>
      </c>
    </row>
    <row r="252" spans="1:17" s="16" customFormat="1" ht="11.1" customHeight="1">
      <c r="A252" s="387"/>
      <c r="B252" s="394" t="s">
        <v>688</v>
      </c>
      <c r="C252" s="245" t="s">
        <v>689</v>
      </c>
      <c r="D252" s="389">
        <v>1</v>
      </c>
      <c r="E252" s="390" t="s">
        <v>636</v>
      </c>
      <c r="F252" s="17"/>
      <c r="G252" s="18"/>
      <c r="H252" s="19"/>
      <c r="I252" s="360"/>
      <c r="J252" s="348">
        <v>1</v>
      </c>
      <c r="K252" s="252" t="s">
        <v>636</v>
      </c>
      <c r="L252" s="336"/>
      <c r="M252" s="240"/>
      <c r="N252" s="252" t="s">
        <v>636</v>
      </c>
      <c r="O252" s="336"/>
      <c r="P252" s="412"/>
      <c r="Q252" s="103">
        <v>0</v>
      </c>
    </row>
    <row r="253" spans="1:17" s="16" customFormat="1" ht="11.1" customHeight="1">
      <c r="A253" s="11"/>
      <c r="B253" s="12"/>
      <c r="C253" s="244"/>
      <c r="D253" s="357"/>
      <c r="E253" s="13"/>
      <c r="F253" s="14"/>
      <c r="G253" s="15"/>
      <c r="I253" s="358"/>
      <c r="J253" s="346"/>
      <c r="K253" s="325"/>
      <c r="L253" s="239"/>
      <c r="M253" s="346"/>
      <c r="N253" s="325"/>
      <c r="O253" s="338"/>
      <c r="P253" s="412"/>
      <c r="Q253" s="103">
        <v>0</v>
      </c>
    </row>
    <row r="254" spans="1:17" s="16" customFormat="1" ht="11.1" customHeight="1">
      <c r="A254" s="385"/>
      <c r="B254" s="386"/>
      <c r="C254" s="244"/>
      <c r="D254" s="357"/>
      <c r="E254" s="13"/>
      <c r="F254" s="14"/>
      <c r="G254" s="15"/>
      <c r="I254" s="358"/>
      <c r="J254" s="402"/>
      <c r="K254" s="24"/>
      <c r="L254" s="2"/>
      <c r="M254" s="403"/>
      <c r="N254" s="24"/>
      <c r="O254" s="334"/>
      <c r="P254" s="412"/>
      <c r="Q254" s="103">
        <v>0</v>
      </c>
    </row>
    <row r="255" spans="1:17" s="16" customFormat="1" ht="11.1" customHeight="1">
      <c r="A255" s="387"/>
      <c r="B255" s="388" t="s">
        <v>1172</v>
      </c>
      <c r="C255" s="245"/>
      <c r="D255" s="359"/>
      <c r="E255" s="390"/>
      <c r="F255" s="17"/>
      <c r="G255" s="18"/>
      <c r="H255" s="19"/>
      <c r="I255" s="360"/>
      <c r="J255" s="348"/>
      <c r="K255" s="22"/>
      <c r="L255" s="329"/>
      <c r="M255" s="240"/>
      <c r="N255" s="22"/>
      <c r="O255" s="340"/>
      <c r="P255" s="412"/>
      <c r="Q255" s="103">
        <v>0</v>
      </c>
    </row>
    <row r="256" spans="1:17" s="16" customFormat="1" ht="11.1" customHeight="1">
      <c r="A256" s="11"/>
      <c r="B256" s="12"/>
      <c r="C256" s="244" t="s">
        <v>1136</v>
      </c>
      <c r="D256" s="357"/>
      <c r="E256" s="13"/>
      <c r="F256" s="14"/>
      <c r="G256" s="15"/>
      <c r="I256" s="358"/>
      <c r="J256" s="346" t="s">
        <v>1076</v>
      </c>
      <c r="K256" s="325"/>
      <c r="L256" s="239"/>
      <c r="M256" s="346" t="s">
        <v>1076</v>
      </c>
      <c r="N256" s="325"/>
      <c r="O256" s="338"/>
      <c r="Q256" s="103">
        <v>0</v>
      </c>
    </row>
    <row r="257" spans="1:17" s="16" customFormat="1" ht="11.1" customHeight="1">
      <c r="A257" s="385"/>
      <c r="B257" s="386" t="s">
        <v>1137</v>
      </c>
      <c r="C257" s="244" t="s">
        <v>1138</v>
      </c>
      <c r="D257" s="357"/>
      <c r="E257" s="13"/>
      <c r="F257" s="14"/>
      <c r="G257" s="15"/>
      <c r="I257" s="358"/>
      <c r="J257" s="402">
        <v>0.54</v>
      </c>
      <c r="K257" s="24"/>
      <c r="L257" s="2"/>
      <c r="M257" s="403">
        <v>0.46</v>
      </c>
      <c r="N257" s="24"/>
      <c r="O257" s="334"/>
      <c r="Q257" s="103">
        <v>0</v>
      </c>
    </row>
    <row r="258" spans="1:17" s="16" customFormat="1" ht="11.1" customHeight="1">
      <c r="A258" s="387"/>
      <c r="B258" s="388"/>
      <c r="C258" s="245" t="s">
        <v>1139</v>
      </c>
      <c r="D258" s="359">
        <v>2</v>
      </c>
      <c r="E258" s="390" t="s">
        <v>1142</v>
      </c>
      <c r="F258" s="17"/>
      <c r="G258" s="18"/>
      <c r="H258" s="19"/>
      <c r="I258" s="360"/>
      <c r="J258" s="348"/>
      <c r="K258" s="22" t="s">
        <v>1222</v>
      </c>
      <c r="L258" s="329"/>
      <c r="M258" s="240"/>
      <c r="N258" s="22" t="s">
        <v>1222</v>
      </c>
      <c r="O258" s="340"/>
      <c r="P258" s="412"/>
      <c r="Q258" s="103">
        <v>0</v>
      </c>
    </row>
    <row r="259" spans="1:17" s="16" customFormat="1" ht="11.1" customHeight="1">
      <c r="A259" s="11"/>
      <c r="B259" s="12"/>
      <c r="C259" s="244" t="s">
        <v>1136</v>
      </c>
      <c r="D259" s="357"/>
      <c r="E259" s="13"/>
      <c r="F259" s="14"/>
      <c r="G259" s="15"/>
      <c r="I259" s="358"/>
      <c r="J259" s="346" t="s">
        <v>1076</v>
      </c>
      <c r="K259" s="325"/>
      <c r="L259" s="239"/>
      <c r="M259" s="346" t="s">
        <v>1076</v>
      </c>
      <c r="N259" s="325"/>
      <c r="O259" s="338"/>
      <c r="Q259" s="103">
        <v>0</v>
      </c>
    </row>
    <row r="260" spans="1:17" s="16" customFormat="1" ht="11.1" customHeight="1">
      <c r="A260" s="385"/>
      <c r="B260" s="386" t="s">
        <v>1140</v>
      </c>
      <c r="C260" s="244" t="s">
        <v>1138</v>
      </c>
      <c r="D260" s="357"/>
      <c r="E260" s="13"/>
      <c r="F260" s="14"/>
      <c r="G260" s="15"/>
      <c r="I260" s="358"/>
      <c r="J260" s="402">
        <v>0.54</v>
      </c>
      <c r="K260" s="24"/>
      <c r="L260" s="2"/>
      <c r="M260" s="403">
        <v>0.46</v>
      </c>
      <c r="N260" s="24"/>
      <c r="O260" s="334"/>
      <c r="Q260" s="103">
        <v>0</v>
      </c>
    </row>
    <row r="261" spans="1:17" s="16" customFormat="1" ht="11.1" customHeight="1">
      <c r="A261" s="387"/>
      <c r="B261" s="388"/>
      <c r="C261" s="245" t="s">
        <v>1141</v>
      </c>
      <c r="D261" s="359">
        <v>4</v>
      </c>
      <c r="E261" s="419" t="s">
        <v>1143</v>
      </c>
      <c r="F261" s="17"/>
      <c r="G261" s="18"/>
      <c r="H261" s="19"/>
      <c r="I261" s="360"/>
      <c r="J261" s="348"/>
      <c r="K261" s="22" t="s">
        <v>1223</v>
      </c>
      <c r="L261" s="329"/>
      <c r="M261" s="240"/>
      <c r="N261" s="22" t="s">
        <v>1223</v>
      </c>
      <c r="O261" s="340"/>
      <c r="Q261" s="103">
        <v>0</v>
      </c>
    </row>
    <row r="262" spans="1:17" s="16" customFormat="1" ht="11.1" customHeight="1">
      <c r="A262" s="11"/>
      <c r="B262" s="12"/>
      <c r="C262" s="244"/>
      <c r="D262" s="357"/>
      <c r="E262" s="13"/>
      <c r="F262" s="14"/>
      <c r="G262" s="15"/>
      <c r="I262" s="358"/>
      <c r="J262" s="346"/>
      <c r="K262" s="251"/>
      <c r="L262" s="239"/>
      <c r="M262" s="237"/>
      <c r="N262" s="238"/>
      <c r="O262" s="338"/>
      <c r="Q262" s="103">
        <v>0</v>
      </c>
    </row>
    <row r="263" spans="1:17" s="16" customFormat="1" ht="11.1" customHeight="1">
      <c r="A263" s="385"/>
      <c r="B263" s="386"/>
      <c r="C263" s="244"/>
      <c r="D263" s="357"/>
      <c r="E263" s="13"/>
      <c r="F263" s="14"/>
      <c r="G263" s="15"/>
      <c r="I263" s="358"/>
      <c r="J263" s="347"/>
      <c r="K263" s="24"/>
      <c r="L263" s="2"/>
      <c r="M263" s="236"/>
      <c r="N263" s="235"/>
      <c r="O263" s="334"/>
      <c r="Q263" s="103">
        <v>0</v>
      </c>
    </row>
    <row r="264" spans="1:17" s="16" customFormat="1" ht="11.1" customHeight="1">
      <c r="A264" s="387"/>
      <c r="B264" s="388"/>
      <c r="C264" s="245"/>
      <c r="D264" s="359"/>
      <c r="E264" s="390"/>
      <c r="F264" s="17"/>
      <c r="G264" s="18"/>
      <c r="H264" s="19"/>
      <c r="I264" s="360"/>
      <c r="J264" s="348"/>
      <c r="K264" s="252"/>
      <c r="L264" s="242"/>
      <c r="M264" s="240"/>
      <c r="N264" s="241"/>
      <c r="O264" s="345"/>
      <c r="Q264" s="103">
        <v>0</v>
      </c>
    </row>
    <row r="265" spans="1:17" s="16" customFormat="1" ht="11.1" customHeight="1">
      <c r="A265" s="11"/>
      <c r="B265" s="12"/>
      <c r="C265" s="244"/>
      <c r="D265" s="357"/>
      <c r="E265" s="13"/>
      <c r="F265" s="14"/>
      <c r="G265" s="15"/>
      <c r="I265" s="358"/>
      <c r="J265" s="346"/>
      <c r="K265" s="251"/>
      <c r="L265" s="239"/>
      <c r="M265" s="237"/>
      <c r="N265" s="238"/>
      <c r="O265" s="338"/>
      <c r="Q265" s="103"/>
    </row>
    <row r="266" spans="1:17" s="16" customFormat="1" ht="11.1" customHeight="1">
      <c r="A266" s="385"/>
      <c r="B266" s="386"/>
      <c r="C266" s="244"/>
      <c r="D266" s="357"/>
      <c r="E266" s="13"/>
      <c r="F266" s="14"/>
      <c r="G266" s="15"/>
      <c r="I266" s="358"/>
      <c r="J266" s="347"/>
      <c r="K266" s="24"/>
      <c r="L266" s="2"/>
      <c r="M266" s="236"/>
      <c r="N266" s="235"/>
      <c r="O266" s="334"/>
      <c r="Q266" s="103"/>
    </row>
    <row r="267" spans="1:17" s="16" customFormat="1" ht="11.1" customHeight="1">
      <c r="A267" s="387"/>
      <c r="B267" s="388"/>
      <c r="C267" s="245"/>
      <c r="D267" s="359"/>
      <c r="E267" s="390"/>
      <c r="F267" s="17"/>
      <c r="G267" s="18"/>
      <c r="H267" s="19"/>
      <c r="I267" s="360"/>
      <c r="J267" s="348"/>
      <c r="K267" s="252"/>
      <c r="L267" s="242"/>
      <c r="M267" s="240"/>
      <c r="N267" s="241"/>
      <c r="O267" s="345"/>
      <c r="Q267" s="103"/>
    </row>
    <row r="268" spans="1:17" s="16" customFormat="1" ht="11.1" customHeight="1">
      <c r="A268" s="11"/>
      <c r="B268" s="12"/>
      <c r="C268" s="244"/>
      <c r="D268" s="357"/>
      <c r="E268" s="13"/>
      <c r="F268" s="14"/>
      <c r="G268" s="15"/>
      <c r="I268" s="358"/>
      <c r="J268" s="346"/>
      <c r="K268" s="251"/>
      <c r="L268" s="239"/>
      <c r="M268" s="237"/>
      <c r="N268" s="238"/>
      <c r="O268" s="338"/>
      <c r="Q268" s="103"/>
    </row>
    <row r="269" spans="1:17" s="16" customFormat="1" ht="11.1" customHeight="1">
      <c r="A269" s="385"/>
      <c r="B269" s="386"/>
      <c r="C269" s="244"/>
      <c r="D269" s="357"/>
      <c r="E269" s="13"/>
      <c r="F269" s="14"/>
      <c r="G269" s="15"/>
      <c r="I269" s="358"/>
      <c r="J269" s="347"/>
      <c r="K269" s="24"/>
      <c r="L269" s="2"/>
      <c r="M269" s="236"/>
      <c r="N269" s="235"/>
      <c r="O269" s="334"/>
      <c r="Q269" s="103"/>
    </row>
    <row r="270" spans="1:17" s="16" customFormat="1" ht="11.1" customHeight="1">
      <c r="A270" s="387"/>
      <c r="B270" s="388"/>
      <c r="C270" s="245"/>
      <c r="D270" s="359"/>
      <c r="E270" s="390"/>
      <c r="F270" s="17"/>
      <c r="G270" s="18"/>
      <c r="H270" s="19"/>
      <c r="I270" s="360"/>
      <c r="J270" s="348"/>
      <c r="K270" s="252"/>
      <c r="L270" s="242"/>
      <c r="M270" s="240"/>
      <c r="N270" s="241"/>
      <c r="O270" s="345"/>
      <c r="Q270" s="103"/>
    </row>
    <row r="271" spans="1:17" s="16" customFormat="1" ht="11.1" customHeight="1">
      <c r="A271" s="11"/>
      <c r="B271" s="12"/>
      <c r="C271" s="244"/>
      <c r="D271" s="357"/>
      <c r="E271" s="13"/>
      <c r="F271" s="14"/>
      <c r="G271" s="15"/>
      <c r="I271" s="358"/>
      <c r="J271" s="346"/>
      <c r="K271" s="251"/>
      <c r="L271" s="239"/>
      <c r="M271" s="237"/>
      <c r="N271" s="238"/>
      <c r="O271" s="338"/>
      <c r="Q271" s="103"/>
    </row>
    <row r="272" spans="1:17" s="16" customFormat="1" ht="11.1" customHeight="1">
      <c r="A272" s="385"/>
      <c r="B272" s="386"/>
      <c r="C272" s="244"/>
      <c r="D272" s="357"/>
      <c r="E272" s="13"/>
      <c r="F272" s="14"/>
      <c r="G272" s="15"/>
      <c r="I272" s="358"/>
      <c r="J272" s="347"/>
      <c r="K272" s="24"/>
      <c r="L272" s="2"/>
      <c r="M272" s="236"/>
      <c r="N272" s="235"/>
      <c r="O272" s="334"/>
      <c r="Q272" s="103"/>
    </row>
    <row r="273" spans="1:17" s="16" customFormat="1" ht="11.1" customHeight="1">
      <c r="A273" s="387"/>
      <c r="B273" s="388"/>
      <c r="C273" s="245"/>
      <c r="D273" s="359"/>
      <c r="E273" s="390"/>
      <c r="F273" s="17"/>
      <c r="G273" s="18"/>
      <c r="H273" s="19"/>
      <c r="I273" s="360"/>
      <c r="J273" s="348"/>
      <c r="K273" s="252"/>
      <c r="L273" s="242"/>
      <c r="M273" s="240"/>
      <c r="N273" s="241"/>
      <c r="O273" s="345"/>
      <c r="Q273" s="103"/>
    </row>
    <row r="274" spans="1:17" s="16" customFormat="1" ht="11.1" customHeight="1">
      <c r="A274" s="11"/>
      <c r="B274" s="12"/>
      <c r="C274" s="244"/>
      <c r="D274" s="357"/>
      <c r="E274" s="13"/>
      <c r="F274" s="14"/>
      <c r="G274" s="15"/>
      <c r="I274" s="358"/>
      <c r="J274" s="346"/>
      <c r="K274" s="251"/>
      <c r="L274" s="239"/>
      <c r="M274" s="237"/>
      <c r="N274" s="238"/>
      <c r="O274" s="338"/>
      <c r="Q274" s="103"/>
    </row>
    <row r="275" spans="1:17" s="16" customFormat="1" ht="11.1" customHeight="1">
      <c r="A275" s="385"/>
      <c r="B275" s="386"/>
      <c r="C275" s="244"/>
      <c r="D275" s="357"/>
      <c r="E275" s="13"/>
      <c r="F275" s="14"/>
      <c r="G275" s="15"/>
      <c r="I275" s="358"/>
      <c r="J275" s="347"/>
      <c r="K275" s="24"/>
      <c r="L275" s="2"/>
      <c r="M275" s="236"/>
      <c r="N275" s="235"/>
      <c r="O275" s="334"/>
      <c r="Q275" s="103"/>
    </row>
    <row r="276" spans="1:17" s="16" customFormat="1" ht="11.1" customHeight="1">
      <c r="A276" s="387"/>
      <c r="B276" s="388"/>
      <c r="C276" s="245"/>
      <c r="D276" s="359"/>
      <c r="E276" s="390"/>
      <c r="F276" s="17"/>
      <c r="G276" s="18"/>
      <c r="H276" s="19"/>
      <c r="I276" s="360"/>
      <c r="J276" s="348"/>
      <c r="K276" s="252"/>
      <c r="L276" s="242"/>
      <c r="M276" s="240"/>
      <c r="N276" s="241"/>
      <c r="O276" s="345"/>
      <c r="Q276" s="103"/>
    </row>
    <row r="277" spans="1:17" s="16" customFormat="1" ht="11.1" customHeight="1">
      <c r="A277" s="11"/>
      <c r="B277" s="12"/>
      <c r="C277" s="244"/>
      <c r="D277" s="357"/>
      <c r="E277" s="13"/>
      <c r="F277" s="14"/>
      <c r="G277" s="15"/>
      <c r="I277" s="358"/>
      <c r="J277" s="346"/>
      <c r="K277" s="251"/>
      <c r="L277" s="239"/>
      <c r="M277" s="237"/>
      <c r="N277" s="238"/>
      <c r="O277" s="338"/>
      <c r="Q277" s="103"/>
    </row>
    <row r="278" spans="1:17" s="16" customFormat="1" ht="11.1" customHeight="1">
      <c r="A278" s="385"/>
      <c r="B278" s="386"/>
      <c r="C278" s="244"/>
      <c r="D278" s="357"/>
      <c r="E278" s="13"/>
      <c r="F278" s="14"/>
      <c r="G278" s="15"/>
      <c r="I278" s="358"/>
      <c r="J278" s="347"/>
      <c r="K278" s="24"/>
      <c r="L278" s="2"/>
      <c r="M278" s="236"/>
      <c r="N278" s="235"/>
      <c r="O278" s="334"/>
      <c r="Q278" s="103"/>
    </row>
    <row r="279" spans="1:17" s="16" customFormat="1" ht="11.1" customHeight="1">
      <c r="A279" s="387"/>
      <c r="B279" s="388"/>
      <c r="C279" s="245"/>
      <c r="D279" s="359"/>
      <c r="E279" s="390"/>
      <c r="F279" s="17"/>
      <c r="G279" s="18"/>
      <c r="H279" s="19"/>
      <c r="I279" s="360"/>
      <c r="J279" s="348"/>
      <c r="K279" s="252"/>
      <c r="L279" s="242"/>
      <c r="M279" s="240"/>
      <c r="N279" s="241"/>
      <c r="O279" s="345"/>
      <c r="Q279" s="103"/>
    </row>
    <row r="280" spans="1:17" s="16" customFormat="1" ht="11.1" customHeight="1">
      <c r="A280" s="11"/>
      <c r="B280" s="12"/>
      <c r="C280" s="244"/>
      <c r="D280" s="357"/>
      <c r="E280" s="13"/>
      <c r="F280" s="14"/>
      <c r="G280" s="15"/>
      <c r="I280" s="358"/>
      <c r="J280" s="346"/>
      <c r="K280" s="251"/>
      <c r="L280" s="239"/>
      <c r="M280" s="237"/>
      <c r="N280" s="238"/>
      <c r="O280" s="338"/>
      <c r="Q280" s="103"/>
    </row>
    <row r="281" spans="1:17" s="16" customFormat="1" ht="11.1" customHeight="1">
      <c r="A281" s="385"/>
      <c r="B281" s="386"/>
      <c r="C281" s="244"/>
      <c r="D281" s="357"/>
      <c r="E281" s="13"/>
      <c r="F281" s="14"/>
      <c r="G281" s="15"/>
      <c r="I281" s="358"/>
      <c r="J281" s="347"/>
      <c r="K281" s="24"/>
      <c r="L281" s="2"/>
      <c r="M281" s="236"/>
      <c r="N281" s="235"/>
      <c r="O281" s="334"/>
      <c r="Q281" s="103"/>
    </row>
    <row r="282" spans="1:17" s="16" customFormat="1" ht="11.1" customHeight="1">
      <c r="A282" s="387"/>
      <c r="B282" s="388"/>
      <c r="C282" s="245"/>
      <c r="D282" s="359"/>
      <c r="E282" s="390"/>
      <c r="F282" s="17"/>
      <c r="G282" s="18"/>
      <c r="H282" s="19"/>
      <c r="I282" s="360"/>
      <c r="J282" s="348"/>
      <c r="K282" s="252"/>
      <c r="L282" s="242"/>
      <c r="M282" s="240"/>
      <c r="N282" s="241"/>
      <c r="O282" s="345"/>
      <c r="Q282" s="103"/>
    </row>
    <row r="283" spans="1:17" s="16" customFormat="1" ht="11.1" customHeight="1">
      <c r="A283" s="11"/>
      <c r="B283" s="12"/>
      <c r="C283" s="244"/>
      <c r="D283" s="357"/>
      <c r="E283" s="13"/>
      <c r="F283" s="14"/>
      <c r="G283" s="15"/>
      <c r="I283" s="358"/>
      <c r="J283" s="346"/>
      <c r="K283" s="251"/>
      <c r="L283" s="239"/>
      <c r="M283" s="237"/>
      <c r="N283" s="238"/>
      <c r="O283" s="338"/>
      <c r="Q283" s="103">
        <v>0</v>
      </c>
    </row>
    <row r="284" spans="1:17" s="16" customFormat="1" ht="11.1" customHeight="1">
      <c r="A284" s="385"/>
      <c r="B284" s="386"/>
      <c r="C284" s="244"/>
      <c r="D284" s="357"/>
      <c r="E284" s="13"/>
      <c r="F284" s="14"/>
      <c r="G284" s="15"/>
      <c r="I284" s="358"/>
      <c r="J284" s="347"/>
      <c r="K284" s="24"/>
      <c r="L284" s="2"/>
      <c r="M284" s="236"/>
      <c r="N284" s="235"/>
      <c r="O284" s="334"/>
      <c r="Q284" s="103">
        <v>0</v>
      </c>
    </row>
    <row r="285" spans="1:17" s="16" customFormat="1" ht="11.1" customHeight="1">
      <c r="A285" s="387"/>
      <c r="B285" s="388"/>
      <c r="C285" s="245"/>
      <c r="D285" s="359"/>
      <c r="E285" s="390"/>
      <c r="F285" s="17"/>
      <c r="G285" s="18"/>
      <c r="H285" s="19"/>
      <c r="I285" s="360"/>
      <c r="J285" s="348"/>
      <c r="K285" s="252"/>
      <c r="L285" s="242"/>
      <c r="M285" s="240"/>
      <c r="N285" s="241"/>
      <c r="O285" s="345"/>
      <c r="Q285" s="103">
        <v>0</v>
      </c>
    </row>
    <row r="286" spans="1:17" s="16" customFormat="1" ht="11.1" customHeight="1">
      <c r="A286" s="11"/>
      <c r="B286" s="12"/>
      <c r="C286" s="244"/>
      <c r="D286" s="357"/>
      <c r="E286" s="13"/>
      <c r="F286" s="14"/>
      <c r="G286" s="15"/>
      <c r="I286" s="358"/>
      <c r="J286" s="346"/>
      <c r="K286" s="251"/>
      <c r="L286" s="239"/>
      <c r="M286" s="237"/>
      <c r="N286" s="238"/>
      <c r="O286" s="338"/>
      <c r="Q286" s="103">
        <v>0</v>
      </c>
    </row>
    <row r="287" spans="1:17" s="16" customFormat="1" ht="11.1" customHeight="1">
      <c r="A287" s="385"/>
      <c r="B287" s="386"/>
      <c r="C287" s="244"/>
      <c r="D287" s="357"/>
      <c r="E287" s="13"/>
      <c r="F287" s="14"/>
      <c r="G287" s="15"/>
      <c r="I287" s="358"/>
      <c r="J287" s="347"/>
      <c r="K287" s="24"/>
      <c r="L287" s="2"/>
      <c r="M287" s="236"/>
      <c r="N287" s="235"/>
      <c r="O287" s="334"/>
      <c r="Q287" s="103">
        <v>0</v>
      </c>
    </row>
    <row r="288" spans="1:17" s="16" customFormat="1" ht="11.1" customHeight="1">
      <c r="A288" s="387"/>
      <c r="B288" s="388"/>
      <c r="C288" s="245"/>
      <c r="D288" s="359"/>
      <c r="E288" s="390"/>
      <c r="F288" s="17"/>
      <c r="G288" s="18"/>
      <c r="H288" s="19"/>
      <c r="I288" s="360"/>
      <c r="J288" s="348"/>
      <c r="K288" s="252"/>
      <c r="L288" s="242"/>
      <c r="M288" s="240"/>
      <c r="N288" s="241"/>
      <c r="O288" s="345"/>
      <c r="Q288" s="103">
        <v>0</v>
      </c>
    </row>
    <row r="289" spans="1:17" s="16" customFormat="1" ht="11.1" customHeight="1">
      <c r="A289" s="11"/>
      <c r="B289" s="12"/>
      <c r="C289" s="244"/>
      <c r="D289" s="357"/>
      <c r="E289" s="13"/>
      <c r="F289" s="14"/>
      <c r="G289" s="15"/>
      <c r="I289" s="358"/>
      <c r="J289" s="346"/>
      <c r="K289" s="251"/>
      <c r="L289" s="239"/>
      <c r="M289" s="237"/>
      <c r="N289" s="238"/>
      <c r="O289" s="338"/>
      <c r="Q289" s="103">
        <v>0</v>
      </c>
    </row>
    <row r="290" spans="1:17" s="16" customFormat="1" ht="11.1" customHeight="1">
      <c r="A290" s="385"/>
      <c r="B290" s="386"/>
      <c r="C290" s="244"/>
      <c r="D290" s="357"/>
      <c r="E290" s="13"/>
      <c r="F290" s="14"/>
      <c r="G290" s="15"/>
      <c r="I290" s="358"/>
      <c r="J290" s="347"/>
      <c r="K290" s="24"/>
      <c r="L290" s="2"/>
      <c r="M290" s="236"/>
      <c r="N290" s="235"/>
      <c r="O290" s="334"/>
      <c r="Q290" s="103">
        <v>0</v>
      </c>
    </row>
    <row r="291" spans="1:17" s="16" customFormat="1" ht="11.1" customHeight="1">
      <c r="A291" s="387"/>
      <c r="B291" s="388"/>
      <c r="C291" s="245"/>
      <c r="D291" s="359"/>
      <c r="E291" s="390"/>
      <c r="F291" s="17"/>
      <c r="G291" s="18"/>
      <c r="H291" s="19"/>
      <c r="I291" s="360"/>
      <c r="J291" s="348"/>
      <c r="K291" s="252"/>
      <c r="L291" s="242"/>
      <c r="M291" s="240"/>
      <c r="N291" s="241"/>
      <c r="O291" s="345"/>
      <c r="Q291" s="103">
        <v>0</v>
      </c>
    </row>
    <row r="292" spans="1:17" s="16" customFormat="1" ht="11.1" customHeight="1">
      <c r="A292" s="11"/>
      <c r="B292" s="12"/>
      <c r="C292" s="244"/>
      <c r="D292" s="357"/>
      <c r="E292" s="13"/>
      <c r="F292" s="14"/>
      <c r="G292" s="15"/>
      <c r="I292" s="358"/>
      <c r="J292" s="346"/>
      <c r="K292" s="251"/>
      <c r="L292" s="239"/>
      <c r="M292" s="237"/>
      <c r="N292" s="238"/>
      <c r="O292" s="338"/>
      <c r="Q292" s="103">
        <v>0</v>
      </c>
    </row>
    <row r="293" spans="1:17" s="16" customFormat="1" ht="11.1" customHeight="1">
      <c r="A293" s="385"/>
      <c r="B293" s="386"/>
      <c r="C293" s="244"/>
      <c r="D293" s="357"/>
      <c r="E293" s="13"/>
      <c r="F293" s="14"/>
      <c r="G293" s="15"/>
      <c r="I293" s="358"/>
      <c r="J293" s="347"/>
      <c r="K293" s="24"/>
      <c r="L293" s="2"/>
      <c r="M293" s="236"/>
      <c r="N293" s="235"/>
      <c r="O293" s="334"/>
      <c r="Q293" s="103">
        <v>0</v>
      </c>
    </row>
    <row r="294" spans="1:17" s="16" customFormat="1" ht="11.1" customHeight="1">
      <c r="A294" s="387"/>
      <c r="B294" s="388"/>
      <c r="C294" s="245"/>
      <c r="D294" s="359"/>
      <c r="E294" s="390"/>
      <c r="F294" s="17"/>
      <c r="G294" s="18"/>
      <c r="H294" s="19"/>
      <c r="I294" s="360"/>
      <c r="J294" s="348"/>
      <c r="K294" s="252"/>
      <c r="L294" s="242"/>
      <c r="M294" s="240"/>
      <c r="N294" s="241"/>
      <c r="O294" s="345"/>
      <c r="Q294" s="103">
        <v>0</v>
      </c>
    </row>
    <row r="295" spans="1:17" s="16" customFormat="1" ht="11.1" customHeight="1">
      <c r="A295" s="11"/>
      <c r="B295" s="12"/>
      <c r="C295" s="244"/>
      <c r="D295" s="357"/>
      <c r="E295" s="13"/>
      <c r="F295" s="14"/>
      <c r="G295" s="15"/>
      <c r="I295" s="358"/>
      <c r="J295" s="346"/>
      <c r="K295" s="251"/>
      <c r="L295" s="239"/>
      <c r="M295" s="237"/>
      <c r="N295" s="238"/>
      <c r="O295" s="338"/>
      <c r="Q295" s="103">
        <v>0</v>
      </c>
    </row>
    <row r="296" spans="1:17" s="16" customFormat="1" ht="11.1" customHeight="1">
      <c r="A296" s="385"/>
      <c r="B296" s="386"/>
      <c r="C296" s="244"/>
      <c r="D296" s="357"/>
      <c r="E296" s="13"/>
      <c r="F296" s="14"/>
      <c r="G296" s="15"/>
      <c r="I296" s="358"/>
      <c r="J296" s="347"/>
      <c r="K296" s="24"/>
      <c r="L296" s="2"/>
      <c r="M296" s="236"/>
      <c r="N296" s="235"/>
      <c r="O296" s="334"/>
      <c r="Q296" s="103">
        <v>0</v>
      </c>
    </row>
    <row r="297" spans="1:17" s="16" customFormat="1" ht="11.1" customHeight="1">
      <c r="A297" s="387"/>
      <c r="B297" s="388"/>
      <c r="C297" s="245"/>
      <c r="D297" s="359"/>
      <c r="E297" s="390"/>
      <c r="F297" s="17"/>
      <c r="G297" s="18"/>
      <c r="H297" s="19"/>
      <c r="I297" s="360"/>
      <c r="J297" s="348"/>
      <c r="K297" s="252"/>
      <c r="L297" s="242"/>
      <c r="M297" s="240"/>
      <c r="N297" s="241"/>
      <c r="O297" s="345"/>
      <c r="Q297" s="103">
        <v>0</v>
      </c>
    </row>
    <row r="298" spans="1:17" s="16" customFormat="1" ht="11.1" customHeight="1">
      <c r="A298" s="302"/>
      <c r="B298" s="23"/>
      <c r="C298" s="246"/>
      <c r="D298" s="361"/>
      <c r="E298" s="24"/>
      <c r="F298" s="20"/>
      <c r="G298" s="21"/>
      <c r="H298" s="25"/>
      <c r="I298" s="362"/>
      <c r="J298" s="347"/>
      <c r="K298" s="24"/>
      <c r="L298" s="2"/>
      <c r="M298" s="236"/>
      <c r="N298" s="235"/>
      <c r="O298" s="334"/>
      <c r="Q298" s="103">
        <v>0</v>
      </c>
    </row>
    <row r="299" spans="1:17" s="16" customFormat="1" ht="11.1" customHeight="1">
      <c r="A299" s="69"/>
      <c r="B299" s="26"/>
      <c r="C299" s="246"/>
      <c r="D299" s="361"/>
      <c r="E299" s="24"/>
      <c r="F299" s="20"/>
      <c r="G299" s="21"/>
      <c r="H299" s="2"/>
      <c r="I299" s="362"/>
      <c r="J299" s="347"/>
      <c r="K299" s="24"/>
      <c r="L299" s="249"/>
      <c r="M299" s="236"/>
      <c r="N299" s="235"/>
      <c r="O299" s="349"/>
      <c r="Q299" s="103">
        <v>0</v>
      </c>
    </row>
    <row r="300" spans="1:17" s="16" customFormat="1" ht="11.1" customHeight="1">
      <c r="A300" s="61"/>
      <c r="B300" s="27"/>
      <c r="C300" s="247"/>
      <c r="D300" s="363"/>
      <c r="E300" s="351"/>
      <c r="F300" s="364"/>
      <c r="G300" s="324"/>
      <c r="H300" s="352"/>
      <c r="I300" s="365"/>
      <c r="J300" s="350"/>
      <c r="K300" s="351"/>
      <c r="L300" s="352"/>
      <c r="M300" s="353"/>
      <c r="N300" s="354"/>
      <c r="O300" s="355"/>
    </row>
  </sheetData>
  <mergeCells count="8">
    <mergeCell ref="A2:O2"/>
    <mergeCell ref="A4:A6"/>
    <mergeCell ref="B4:B6"/>
    <mergeCell ref="C4:C6"/>
    <mergeCell ref="D4:I5"/>
    <mergeCell ref="J4:L5"/>
    <mergeCell ref="M4:O5"/>
    <mergeCell ref="H6:I6"/>
  </mergeCells>
  <phoneticPr fontId="15"/>
  <printOptions horizontalCentered="1" verticalCentered="1"/>
  <pageMargins left="0" right="0" top="0.59055118110236227" bottom="0" header="0" footer="0"/>
  <headerFooter alignWithMargins="0"/>
  <rowBreaks count="6" manualBreakCount="6">
    <brk id="48" max="14" man="1"/>
    <brk id="90" max="14" man="1"/>
    <brk id="132" max="14" man="1"/>
    <brk id="174" max="14" man="1"/>
    <brk id="216" max="14" man="1"/>
    <brk id="258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1A19F-ACC2-40E0-A034-17C21691D098}">
  <sheetPr>
    <tabColor indexed="42"/>
    <pageSetUpPr fitToPage="1"/>
  </sheetPr>
  <dimension ref="A1:P174"/>
  <sheetViews>
    <sheetView showZeros="0" view="pageBreakPreview" zoomScaleNormal="100" zoomScaleSheetLayoutView="100" workbookViewId="0">
      <selection sqref="A1:XFD1048576"/>
    </sheetView>
  </sheetViews>
  <sheetFormatPr defaultColWidth="8.796875" defaultRowHeight="17.25"/>
  <cols>
    <col min="1" max="1" width="3.69921875" style="28" customWidth="1"/>
    <col min="2" max="2" width="20.69921875" style="28" customWidth="1"/>
    <col min="3" max="3" width="19.69921875" style="248" customWidth="1"/>
    <col min="4" max="4" width="4.69921875" style="29" customWidth="1"/>
    <col min="5" max="5" width="3.19921875" style="28" customWidth="1"/>
    <col min="6" max="6" width="6.69921875" style="28" customWidth="1"/>
    <col min="7" max="7" width="8.69921875" style="28" customWidth="1"/>
    <col min="8" max="8" width="9.69921875" style="28" customWidth="1"/>
    <col min="9" max="9" width="4.296875" style="28" customWidth="1"/>
    <col min="10" max="10" width="4.69921875" style="28" customWidth="1"/>
    <col min="11" max="11" width="3.19921875" style="40" customWidth="1"/>
    <col min="12" max="12" width="8.69921875" style="28" customWidth="1"/>
    <col min="13" max="13" width="4.69921875" style="28" customWidth="1"/>
    <col min="14" max="14" width="3.19921875" style="28" customWidth="1"/>
    <col min="15" max="15" width="8.69921875" style="28" customWidth="1"/>
    <col min="16" max="16384" width="8.796875" style="28"/>
  </cols>
  <sheetData>
    <row r="1" spans="1:15" s="3" customFormat="1" ht="13.5">
      <c r="A1" s="1"/>
      <c r="B1" s="2"/>
      <c r="C1" s="243"/>
      <c r="D1" s="4"/>
      <c r="E1" s="5"/>
      <c r="F1" s="6"/>
      <c r="G1" s="7"/>
      <c r="H1" s="8"/>
      <c r="I1" s="9"/>
      <c r="K1" s="5"/>
      <c r="N1" s="8" t="s">
        <v>579</v>
      </c>
      <c r="O1" s="5">
        <v>1</v>
      </c>
    </row>
    <row r="2" spans="1:15" s="10" customFormat="1" ht="30" customHeight="1">
      <c r="A2" s="523" t="s">
        <v>1219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5"/>
    </row>
    <row r="3" spans="1:15" s="10" customFormat="1" ht="13.5" customHeight="1">
      <c r="A3" s="281"/>
      <c r="B3" s="30" t="s">
        <v>1217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3"/>
    </row>
    <row r="4" spans="1:15" s="10" customFormat="1" ht="15.95" customHeight="1">
      <c r="A4" s="536" t="s">
        <v>6</v>
      </c>
      <c r="B4" s="539" t="s">
        <v>33</v>
      </c>
      <c r="C4" s="542" t="s">
        <v>8</v>
      </c>
      <c r="D4" s="526" t="s">
        <v>1213</v>
      </c>
      <c r="E4" s="527"/>
      <c r="F4" s="527"/>
      <c r="G4" s="527"/>
      <c r="H4" s="527"/>
      <c r="I4" s="528"/>
      <c r="J4" s="526" t="s">
        <v>1214</v>
      </c>
      <c r="K4" s="527"/>
      <c r="L4" s="532"/>
      <c r="M4" s="534" t="s">
        <v>1215</v>
      </c>
      <c r="N4" s="527"/>
      <c r="O4" s="528"/>
    </row>
    <row r="5" spans="1:15" s="10" customFormat="1" ht="15.95" customHeight="1">
      <c r="A5" s="537"/>
      <c r="B5" s="540"/>
      <c r="C5" s="543"/>
      <c r="D5" s="529"/>
      <c r="E5" s="530"/>
      <c r="F5" s="530"/>
      <c r="G5" s="530"/>
      <c r="H5" s="530"/>
      <c r="I5" s="531"/>
      <c r="J5" s="529"/>
      <c r="K5" s="530"/>
      <c r="L5" s="533"/>
      <c r="M5" s="535"/>
      <c r="N5" s="530"/>
      <c r="O5" s="531"/>
    </row>
    <row r="6" spans="1:15" s="3" customFormat="1" ht="15.95" customHeight="1">
      <c r="A6" s="538"/>
      <c r="B6" s="541"/>
      <c r="C6" s="544"/>
      <c r="D6" s="356" t="s">
        <v>4</v>
      </c>
      <c r="E6" s="304" t="s">
        <v>5</v>
      </c>
      <c r="F6" s="305"/>
      <c r="G6" s="306"/>
      <c r="H6" s="545"/>
      <c r="I6" s="546"/>
      <c r="J6" s="341" t="s">
        <v>4</v>
      </c>
      <c r="K6" s="304" t="s">
        <v>5</v>
      </c>
      <c r="L6" s="307"/>
      <c r="M6" s="308" t="s">
        <v>4</v>
      </c>
      <c r="N6" s="304" t="s">
        <v>5</v>
      </c>
      <c r="O6" s="342"/>
    </row>
    <row r="7" spans="1:15" s="16" customFormat="1" ht="11.1" customHeight="1">
      <c r="A7" s="11"/>
      <c r="B7" s="12"/>
      <c r="C7" s="244"/>
      <c r="D7" s="357"/>
      <c r="E7" s="13"/>
      <c r="F7" s="14"/>
      <c r="G7" s="15"/>
      <c r="I7" s="358"/>
      <c r="J7" s="343"/>
      <c r="K7" s="13"/>
      <c r="M7" s="234"/>
      <c r="N7" s="12"/>
      <c r="O7" s="344"/>
    </row>
    <row r="8" spans="1:15" s="16" customFormat="1" ht="11.1" customHeight="1">
      <c r="A8" s="385"/>
      <c r="B8" s="386"/>
      <c r="C8" s="244"/>
      <c r="D8" s="357"/>
      <c r="E8" s="13"/>
      <c r="F8" s="14"/>
      <c r="G8" s="15"/>
      <c r="I8" s="358"/>
      <c r="J8" s="343"/>
      <c r="K8" s="13"/>
      <c r="M8" s="234"/>
      <c r="N8" s="12"/>
      <c r="O8" s="344"/>
    </row>
    <row r="9" spans="1:15" s="16" customFormat="1" ht="11.1" customHeight="1">
      <c r="A9" s="387" t="s">
        <v>1109</v>
      </c>
      <c r="B9" s="388" t="s">
        <v>695</v>
      </c>
      <c r="C9" s="245"/>
      <c r="D9" s="359"/>
      <c r="E9" s="390"/>
      <c r="F9" s="17"/>
      <c r="G9" s="18"/>
      <c r="H9" s="19"/>
      <c r="I9" s="360"/>
      <c r="J9" s="343"/>
      <c r="K9" s="13"/>
      <c r="M9" s="234"/>
      <c r="N9" s="12"/>
      <c r="O9" s="344"/>
    </row>
    <row r="10" spans="1:15" s="16" customFormat="1" ht="11.1" customHeight="1">
      <c r="A10" s="11"/>
      <c r="B10" s="12"/>
      <c r="C10" s="244"/>
      <c r="D10" s="357"/>
      <c r="E10" s="13"/>
      <c r="F10" s="14"/>
      <c r="G10" s="15"/>
      <c r="I10" s="358"/>
      <c r="J10" s="331"/>
      <c r="K10" s="325"/>
      <c r="L10" s="326"/>
      <c r="M10" s="327"/>
      <c r="N10" s="325"/>
      <c r="O10" s="332"/>
    </row>
    <row r="11" spans="1:15" s="16" customFormat="1" ht="11.1" customHeight="1">
      <c r="A11" s="385"/>
      <c r="B11" s="386"/>
      <c r="C11" s="244"/>
      <c r="D11" s="357"/>
      <c r="E11" s="13"/>
      <c r="F11" s="14"/>
      <c r="G11" s="15"/>
      <c r="I11" s="358"/>
      <c r="J11" s="333"/>
      <c r="K11" s="24"/>
      <c r="L11" s="2"/>
      <c r="M11" s="236"/>
      <c r="N11" s="24"/>
      <c r="O11" s="334"/>
    </row>
    <row r="12" spans="1:15" s="16" customFormat="1" ht="11.1" customHeight="1">
      <c r="A12" s="387"/>
      <c r="B12" s="394" t="s">
        <v>696</v>
      </c>
      <c r="C12" s="245"/>
      <c r="D12" s="389">
        <v>0</v>
      </c>
      <c r="E12" s="390"/>
      <c r="F12" s="17"/>
      <c r="G12" s="18"/>
      <c r="H12" s="19"/>
      <c r="I12" s="360"/>
      <c r="J12" s="335"/>
      <c r="K12" s="22">
        <v>0</v>
      </c>
      <c r="L12" s="21"/>
      <c r="M12" s="250"/>
      <c r="N12" s="22">
        <v>0</v>
      </c>
      <c r="O12" s="336">
        <v>0</v>
      </c>
    </row>
    <row r="13" spans="1:15" s="16" customFormat="1" ht="11.1" customHeight="1">
      <c r="A13" s="11"/>
      <c r="B13" s="12"/>
      <c r="C13" s="244"/>
      <c r="D13" s="357"/>
      <c r="E13" s="13"/>
      <c r="F13" s="14"/>
      <c r="G13" s="15"/>
      <c r="I13" s="358"/>
      <c r="J13" s="337"/>
      <c r="K13" s="325"/>
      <c r="L13" s="332"/>
      <c r="M13" s="237"/>
      <c r="N13" s="325"/>
      <c r="O13" s="332"/>
    </row>
    <row r="14" spans="1:15" s="16" customFormat="1" ht="11.1" customHeight="1">
      <c r="A14" s="385"/>
      <c r="B14" s="386"/>
      <c r="C14" s="244"/>
      <c r="D14" s="357"/>
      <c r="E14" s="13"/>
      <c r="F14" s="14"/>
      <c r="G14" s="15"/>
      <c r="I14" s="358"/>
      <c r="J14" s="333"/>
      <c r="K14" s="24"/>
      <c r="L14" s="334"/>
      <c r="M14" s="236"/>
      <c r="N14" s="24"/>
      <c r="O14" s="334"/>
    </row>
    <row r="15" spans="1:15" s="16" customFormat="1" ht="11.1" customHeight="1">
      <c r="A15" s="387"/>
      <c r="B15" s="394" t="s">
        <v>697</v>
      </c>
      <c r="C15" s="245" t="s">
        <v>698</v>
      </c>
      <c r="D15" s="389">
        <v>42</v>
      </c>
      <c r="E15" s="390" t="s">
        <v>2</v>
      </c>
      <c r="F15" s="17"/>
      <c r="G15" s="18"/>
      <c r="H15" s="19"/>
      <c r="I15" s="360"/>
      <c r="J15" s="339">
        <v>42</v>
      </c>
      <c r="K15" s="22" t="s">
        <v>1220</v>
      </c>
      <c r="L15" s="336"/>
      <c r="M15" s="330"/>
      <c r="N15" s="22"/>
      <c r="O15" s="336">
        <v>0</v>
      </c>
    </row>
    <row r="16" spans="1:15" s="16" customFormat="1" ht="11.1" customHeight="1">
      <c r="A16" s="11"/>
      <c r="B16" s="12"/>
      <c r="C16" s="244"/>
      <c r="D16" s="357"/>
      <c r="E16" s="13"/>
      <c r="F16" s="14"/>
      <c r="G16" s="15"/>
      <c r="I16" s="358"/>
      <c r="J16" s="333"/>
      <c r="K16" s="325"/>
      <c r="L16" s="332"/>
      <c r="M16" s="236"/>
      <c r="N16" s="325"/>
      <c r="O16" s="334"/>
    </row>
    <row r="17" spans="1:15" s="16" customFormat="1" ht="11.1" customHeight="1">
      <c r="A17" s="385"/>
      <c r="B17" s="386"/>
      <c r="C17" s="244"/>
      <c r="D17" s="357"/>
      <c r="E17" s="13"/>
      <c r="F17" s="14"/>
      <c r="G17" s="15"/>
      <c r="I17" s="358"/>
      <c r="J17" s="333"/>
      <c r="K17" s="24"/>
      <c r="L17" s="334"/>
      <c r="M17" s="236"/>
      <c r="N17" s="24"/>
      <c r="O17" s="334"/>
    </row>
    <row r="18" spans="1:15" s="16" customFormat="1" ht="11.1" customHeight="1">
      <c r="A18" s="387"/>
      <c r="B18" s="394" t="s">
        <v>697</v>
      </c>
      <c r="C18" s="245" t="s">
        <v>699</v>
      </c>
      <c r="D18" s="389">
        <v>608</v>
      </c>
      <c r="E18" s="390" t="s">
        <v>2</v>
      </c>
      <c r="F18" s="17"/>
      <c r="G18" s="18"/>
      <c r="H18" s="19"/>
      <c r="I18" s="360"/>
      <c r="J18" s="335">
        <v>608</v>
      </c>
      <c r="K18" s="22" t="s">
        <v>1220</v>
      </c>
      <c r="L18" s="336"/>
      <c r="M18" s="250"/>
      <c r="N18" s="22"/>
      <c r="O18" s="336"/>
    </row>
    <row r="19" spans="1:15" s="16" customFormat="1" ht="11.1" customHeight="1">
      <c r="A19" s="11"/>
      <c r="B19" s="12"/>
      <c r="C19" s="244"/>
      <c r="D19" s="357"/>
      <c r="E19" s="13"/>
      <c r="F19" s="14"/>
      <c r="G19" s="15"/>
      <c r="I19" s="358"/>
      <c r="J19" s="333"/>
      <c r="K19" s="325"/>
      <c r="L19" s="332"/>
      <c r="M19" s="236"/>
      <c r="N19" s="325"/>
      <c r="O19" s="334"/>
    </row>
    <row r="20" spans="1:15" s="16" customFormat="1" ht="11.1" customHeight="1">
      <c r="A20" s="385"/>
      <c r="B20" s="386"/>
      <c r="C20" s="244"/>
      <c r="D20" s="357"/>
      <c r="E20" s="13"/>
      <c r="F20" s="14"/>
      <c r="G20" s="15"/>
      <c r="I20" s="358"/>
      <c r="J20" s="333"/>
      <c r="K20" s="24"/>
      <c r="L20" s="334"/>
      <c r="M20" s="236"/>
      <c r="N20" s="24"/>
      <c r="O20" s="334"/>
    </row>
    <row r="21" spans="1:15" s="16" customFormat="1" ht="11.1" customHeight="1">
      <c r="A21" s="387"/>
      <c r="B21" s="394" t="s">
        <v>697</v>
      </c>
      <c r="C21" s="245" t="s">
        <v>742</v>
      </c>
      <c r="D21" s="389">
        <v>78</v>
      </c>
      <c r="E21" s="390" t="s">
        <v>2</v>
      </c>
      <c r="F21" s="17"/>
      <c r="G21" s="18"/>
      <c r="H21" s="19"/>
      <c r="I21" s="360"/>
      <c r="J21" s="335">
        <v>78</v>
      </c>
      <c r="K21" s="22" t="s">
        <v>1220</v>
      </c>
      <c r="L21" s="336"/>
      <c r="M21" s="250"/>
      <c r="N21" s="22"/>
      <c r="O21" s="336"/>
    </row>
    <row r="22" spans="1:15" s="16" customFormat="1" ht="11.1" customHeight="1">
      <c r="A22" s="11"/>
      <c r="B22" s="12"/>
      <c r="C22" s="244"/>
      <c r="D22" s="357"/>
      <c r="E22" s="13"/>
      <c r="F22" s="14"/>
      <c r="G22" s="15"/>
      <c r="I22" s="358"/>
      <c r="J22" s="333"/>
      <c r="K22" s="325"/>
      <c r="L22" s="332"/>
      <c r="M22" s="236"/>
      <c r="N22" s="325"/>
      <c r="O22" s="334"/>
    </row>
    <row r="23" spans="1:15" s="16" customFormat="1" ht="11.1" customHeight="1">
      <c r="A23" s="385"/>
      <c r="B23" s="386"/>
      <c r="C23" s="244"/>
      <c r="D23" s="357"/>
      <c r="E23" s="13"/>
      <c r="F23" s="14"/>
      <c r="G23" s="15"/>
      <c r="I23" s="358"/>
      <c r="J23" s="333"/>
      <c r="K23" s="24"/>
      <c r="L23" s="334"/>
      <c r="M23" s="236"/>
      <c r="N23" s="24"/>
      <c r="O23" s="334"/>
    </row>
    <row r="24" spans="1:15" s="16" customFormat="1" ht="11.1" customHeight="1">
      <c r="A24" s="387"/>
      <c r="B24" s="394" t="s">
        <v>697</v>
      </c>
      <c r="C24" s="245" t="s">
        <v>700</v>
      </c>
      <c r="D24" s="389">
        <v>65</v>
      </c>
      <c r="E24" s="390" t="s">
        <v>2</v>
      </c>
      <c r="F24" s="17"/>
      <c r="G24" s="18"/>
      <c r="H24" s="19"/>
      <c r="I24" s="360"/>
      <c r="J24" s="335">
        <v>65</v>
      </c>
      <c r="K24" s="22" t="s">
        <v>1220</v>
      </c>
      <c r="L24" s="336"/>
      <c r="M24" s="250"/>
      <c r="N24" s="22"/>
      <c r="O24" s="336"/>
    </row>
    <row r="25" spans="1:15" s="16" customFormat="1" ht="11.1" customHeight="1">
      <c r="A25" s="11"/>
      <c r="B25" s="12"/>
      <c r="C25" s="244"/>
      <c r="D25" s="357"/>
      <c r="E25" s="13"/>
      <c r="F25" s="14"/>
      <c r="G25" s="15"/>
      <c r="I25" s="358"/>
      <c r="J25" s="333"/>
      <c r="K25" s="325"/>
      <c r="L25" s="332"/>
      <c r="M25" s="236"/>
      <c r="N25" s="325"/>
      <c r="O25" s="334"/>
    </row>
    <row r="26" spans="1:15" s="16" customFormat="1" ht="11.1" customHeight="1">
      <c r="A26" s="385"/>
      <c r="B26" s="386"/>
      <c r="C26" s="244"/>
      <c r="D26" s="357"/>
      <c r="E26" s="13"/>
      <c r="F26" s="14"/>
      <c r="G26" s="15"/>
      <c r="I26" s="358"/>
      <c r="J26" s="333"/>
      <c r="K26" s="24"/>
      <c r="L26" s="334"/>
      <c r="M26" s="236"/>
      <c r="N26" s="24"/>
      <c r="O26" s="334"/>
    </row>
    <row r="27" spans="1:15" s="16" customFormat="1" ht="11.1" customHeight="1">
      <c r="A27" s="387"/>
      <c r="B27" s="394" t="s">
        <v>701</v>
      </c>
      <c r="C27" s="245" t="s">
        <v>702</v>
      </c>
      <c r="D27" s="389">
        <v>13</v>
      </c>
      <c r="E27" s="390" t="s">
        <v>2</v>
      </c>
      <c r="F27" s="17"/>
      <c r="G27" s="18"/>
      <c r="H27" s="19"/>
      <c r="I27" s="360"/>
      <c r="J27" s="335">
        <v>13</v>
      </c>
      <c r="K27" s="22" t="s">
        <v>1220</v>
      </c>
      <c r="L27" s="336"/>
      <c r="M27" s="250"/>
      <c r="N27" s="22"/>
      <c r="O27" s="336"/>
    </row>
    <row r="28" spans="1:15" s="16" customFormat="1" ht="11.1" customHeight="1">
      <c r="A28" s="11"/>
      <c r="B28" s="12"/>
      <c r="C28" s="244"/>
      <c r="D28" s="357"/>
      <c r="E28" s="13"/>
      <c r="F28" s="14"/>
      <c r="G28" s="15"/>
      <c r="I28" s="358"/>
      <c r="J28" s="333"/>
      <c r="K28" s="325"/>
      <c r="L28" s="332"/>
      <c r="M28" s="236"/>
      <c r="N28" s="325"/>
      <c r="O28" s="334"/>
    </row>
    <row r="29" spans="1:15" s="16" customFormat="1" ht="11.1" customHeight="1">
      <c r="A29" s="385"/>
      <c r="B29" s="386"/>
      <c r="C29" s="244"/>
      <c r="D29" s="357"/>
      <c r="E29" s="13"/>
      <c r="F29" s="14"/>
      <c r="G29" s="15"/>
      <c r="I29" s="358"/>
      <c r="J29" s="333"/>
      <c r="K29" s="24"/>
      <c r="L29" s="334"/>
      <c r="M29" s="236"/>
      <c r="N29" s="24"/>
      <c r="O29" s="334"/>
    </row>
    <row r="30" spans="1:15" s="16" customFormat="1" ht="11.1" customHeight="1">
      <c r="A30" s="387"/>
      <c r="B30" s="394" t="s">
        <v>701</v>
      </c>
      <c r="C30" s="245" t="s">
        <v>743</v>
      </c>
      <c r="D30" s="389">
        <v>100</v>
      </c>
      <c r="E30" s="390" t="s">
        <v>2</v>
      </c>
      <c r="F30" s="17"/>
      <c r="G30" s="18"/>
      <c r="H30" s="19"/>
      <c r="I30" s="360"/>
      <c r="J30" s="335">
        <v>100</v>
      </c>
      <c r="K30" s="22" t="s">
        <v>1220</v>
      </c>
      <c r="L30" s="336"/>
      <c r="M30" s="250"/>
      <c r="N30" s="22"/>
      <c r="O30" s="336"/>
    </row>
    <row r="31" spans="1:15" s="16" customFormat="1" ht="11.1" customHeight="1">
      <c r="A31" s="11"/>
      <c r="B31" s="12"/>
      <c r="C31" s="244"/>
      <c r="D31" s="357"/>
      <c r="E31" s="13"/>
      <c r="F31" s="14"/>
      <c r="G31" s="15"/>
      <c r="I31" s="358"/>
      <c r="J31" s="333"/>
      <c r="K31" s="325"/>
      <c r="L31" s="332"/>
      <c r="M31" s="236"/>
      <c r="N31" s="325"/>
      <c r="O31" s="334"/>
    </row>
    <row r="32" spans="1:15" s="16" customFormat="1" ht="11.1" customHeight="1">
      <c r="A32" s="385"/>
      <c r="B32" s="386"/>
      <c r="C32" s="244"/>
      <c r="D32" s="357"/>
      <c r="E32" s="13"/>
      <c r="F32" s="14"/>
      <c r="G32" s="15"/>
      <c r="I32" s="358"/>
      <c r="J32" s="333"/>
      <c r="K32" s="24"/>
      <c r="L32" s="334"/>
      <c r="M32" s="236"/>
      <c r="N32" s="24"/>
      <c r="O32" s="334"/>
    </row>
    <row r="33" spans="1:15" s="16" customFormat="1" ht="11.1" customHeight="1">
      <c r="A33" s="387"/>
      <c r="B33" s="394" t="s">
        <v>744</v>
      </c>
      <c r="C33" s="245" t="s">
        <v>745</v>
      </c>
      <c r="D33" s="389">
        <v>20</v>
      </c>
      <c r="E33" s="390" t="s">
        <v>2</v>
      </c>
      <c r="F33" s="17"/>
      <c r="G33" s="18"/>
      <c r="H33" s="19"/>
      <c r="I33" s="360"/>
      <c r="J33" s="335">
        <v>20</v>
      </c>
      <c r="K33" s="22" t="s">
        <v>1220</v>
      </c>
      <c r="L33" s="336"/>
      <c r="M33" s="250"/>
      <c r="N33" s="22"/>
      <c r="O33" s="336"/>
    </row>
    <row r="34" spans="1:15" s="16" customFormat="1" ht="11.1" customHeight="1">
      <c r="A34" s="11"/>
      <c r="B34" s="12"/>
      <c r="C34" s="244"/>
      <c r="D34" s="357"/>
      <c r="E34" s="13"/>
      <c r="F34" s="14"/>
      <c r="G34" s="15"/>
      <c r="I34" s="358"/>
      <c r="J34" s="333"/>
      <c r="K34" s="325"/>
      <c r="L34" s="332"/>
      <c r="M34" s="236"/>
      <c r="N34" s="325"/>
      <c r="O34" s="334"/>
    </row>
    <row r="35" spans="1:15" s="16" customFormat="1" ht="11.1" customHeight="1">
      <c r="A35" s="385"/>
      <c r="B35" s="386"/>
      <c r="C35" s="244"/>
      <c r="D35" s="357"/>
      <c r="E35" s="13"/>
      <c r="F35" s="14"/>
      <c r="G35" s="15"/>
      <c r="I35" s="358"/>
      <c r="J35" s="333"/>
      <c r="K35" s="24"/>
      <c r="L35" s="334"/>
      <c r="M35" s="236"/>
      <c r="N35" s="24"/>
      <c r="O35" s="334"/>
    </row>
    <row r="36" spans="1:15" s="16" customFormat="1" ht="11.1" customHeight="1">
      <c r="A36" s="387"/>
      <c r="B36" s="394" t="s">
        <v>703</v>
      </c>
      <c r="C36" s="245" t="s">
        <v>704</v>
      </c>
      <c r="D36" s="389">
        <v>26</v>
      </c>
      <c r="E36" s="390" t="s">
        <v>2</v>
      </c>
      <c r="F36" s="17"/>
      <c r="G36" s="18"/>
      <c r="H36" s="19"/>
      <c r="I36" s="360"/>
      <c r="J36" s="335">
        <v>26</v>
      </c>
      <c r="K36" s="22" t="s">
        <v>1220</v>
      </c>
      <c r="L36" s="336"/>
      <c r="M36" s="250"/>
      <c r="N36" s="22"/>
      <c r="O36" s="336"/>
    </row>
    <row r="37" spans="1:15" s="16" customFormat="1" ht="11.1" customHeight="1">
      <c r="A37" s="11"/>
      <c r="B37" s="12"/>
      <c r="C37" s="244"/>
      <c r="D37" s="357"/>
      <c r="E37" s="13"/>
      <c r="F37" s="14"/>
      <c r="G37" s="15"/>
      <c r="I37" s="358"/>
      <c r="J37" s="333"/>
      <c r="K37" s="325"/>
      <c r="L37" s="332"/>
      <c r="M37" s="236"/>
      <c r="N37" s="325"/>
      <c r="O37" s="334"/>
    </row>
    <row r="38" spans="1:15" s="16" customFormat="1" ht="11.1" customHeight="1">
      <c r="A38" s="385"/>
      <c r="B38" s="386"/>
      <c r="C38" s="244"/>
      <c r="D38" s="357"/>
      <c r="E38" s="13"/>
      <c r="F38" s="14"/>
      <c r="G38" s="15"/>
      <c r="I38" s="358"/>
      <c r="J38" s="333"/>
      <c r="K38" s="24"/>
      <c r="L38" s="334"/>
      <c r="M38" s="236"/>
      <c r="N38" s="24"/>
      <c r="O38" s="334"/>
    </row>
    <row r="39" spans="1:15" s="16" customFormat="1" ht="11.1" customHeight="1">
      <c r="A39" s="387"/>
      <c r="B39" s="394" t="s">
        <v>703</v>
      </c>
      <c r="C39" s="245" t="s">
        <v>705</v>
      </c>
      <c r="D39" s="389">
        <v>34</v>
      </c>
      <c r="E39" s="390" t="s">
        <v>2</v>
      </c>
      <c r="F39" s="17"/>
      <c r="G39" s="18"/>
      <c r="H39" s="19"/>
      <c r="I39" s="360"/>
      <c r="J39" s="335">
        <v>34</v>
      </c>
      <c r="K39" s="22" t="s">
        <v>1220</v>
      </c>
      <c r="L39" s="336"/>
      <c r="M39" s="250"/>
      <c r="N39" s="22"/>
      <c r="O39" s="336"/>
    </row>
    <row r="40" spans="1:15" s="16" customFormat="1" ht="11.1" customHeight="1">
      <c r="A40" s="11"/>
      <c r="B40" s="12"/>
      <c r="C40" s="244"/>
      <c r="D40" s="357"/>
      <c r="E40" s="13"/>
      <c r="F40" s="14"/>
      <c r="G40" s="15"/>
      <c r="I40" s="358"/>
      <c r="J40" s="333"/>
      <c r="K40" s="325"/>
      <c r="L40" s="332"/>
      <c r="M40" s="236"/>
      <c r="N40" s="325"/>
      <c r="O40" s="334"/>
    </row>
    <row r="41" spans="1:15" s="16" customFormat="1" ht="11.1" customHeight="1">
      <c r="A41" s="385"/>
      <c r="B41" s="386"/>
      <c r="C41" s="244"/>
      <c r="D41" s="357"/>
      <c r="E41" s="13"/>
      <c r="F41" s="14"/>
      <c r="G41" s="15"/>
      <c r="I41" s="358"/>
      <c r="J41" s="333"/>
      <c r="K41" s="24"/>
      <c r="L41" s="334"/>
      <c r="M41" s="236"/>
      <c r="N41" s="24"/>
      <c r="O41" s="334"/>
    </row>
    <row r="42" spans="1:15" s="16" customFormat="1" ht="11.1" customHeight="1">
      <c r="A42" s="387"/>
      <c r="B42" s="394" t="s">
        <v>703</v>
      </c>
      <c r="C42" s="245" t="s">
        <v>706</v>
      </c>
      <c r="D42" s="389">
        <v>17</v>
      </c>
      <c r="E42" s="390" t="s">
        <v>2</v>
      </c>
      <c r="F42" s="17"/>
      <c r="G42" s="18"/>
      <c r="H42" s="19"/>
      <c r="I42" s="360"/>
      <c r="J42" s="335">
        <v>17</v>
      </c>
      <c r="K42" s="22" t="s">
        <v>1220</v>
      </c>
      <c r="L42" s="336"/>
      <c r="M42" s="250"/>
      <c r="N42" s="22"/>
      <c r="O42" s="336"/>
    </row>
    <row r="43" spans="1:15" s="16" customFormat="1" ht="11.1" customHeight="1">
      <c r="A43" s="11"/>
      <c r="B43" s="12"/>
      <c r="C43" s="244"/>
      <c r="D43" s="357"/>
      <c r="E43" s="13"/>
      <c r="F43" s="14"/>
      <c r="G43" s="15"/>
      <c r="I43" s="358"/>
      <c r="J43" s="333"/>
      <c r="K43" s="325"/>
      <c r="L43" s="332"/>
      <c r="M43" s="236"/>
      <c r="N43" s="325"/>
      <c r="O43" s="334"/>
    </row>
    <row r="44" spans="1:15" s="16" customFormat="1" ht="11.1" customHeight="1">
      <c r="A44" s="385"/>
      <c r="B44" s="386"/>
      <c r="C44" s="244"/>
      <c r="D44" s="357"/>
      <c r="E44" s="13"/>
      <c r="F44" s="14"/>
      <c r="G44" s="15"/>
      <c r="I44" s="358"/>
      <c r="J44" s="333"/>
      <c r="K44" s="24"/>
      <c r="L44" s="334"/>
      <c r="M44" s="236"/>
      <c r="N44" s="24"/>
      <c r="O44" s="334"/>
    </row>
    <row r="45" spans="1:15" s="16" customFormat="1" ht="11.1" customHeight="1">
      <c r="A45" s="387"/>
      <c r="B45" s="394" t="s">
        <v>707</v>
      </c>
      <c r="C45" s="245"/>
      <c r="D45" s="389"/>
      <c r="E45" s="390"/>
      <c r="F45" s="17"/>
      <c r="G45" s="18"/>
      <c r="H45" s="19"/>
      <c r="I45" s="360"/>
      <c r="J45" s="335"/>
      <c r="K45" s="22"/>
      <c r="L45" s="336"/>
      <c r="M45" s="250"/>
      <c r="N45" s="22"/>
      <c r="O45" s="336"/>
    </row>
    <row r="46" spans="1:15" s="16" customFormat="1" ht="11.1" customHeight="1">
      <c r="A46" s="11"/>
      <c r="B46" s="12"/>
      <c r="C46" s="244"/>
      <c r="D46" s="357"/>
      <c r="E46" s="13"/>
      <c r="F46" s="14"/>
      <c r="G46" s="15"/>
      <c r="I46" s="358"/>
      <c r="J46" s="333"/>
      <c r="K46" s="325"/>
      <c r="L46" s="332"/>
      <c r="M46" s="236"/>
      <c r="N46" s="325"/>
      <c r="O46" s="334"/>
    </row>
    <row r="47" spans="1:15" s="16" customFormat="1" ht="11.1" customHeight="1">
      <c r="A47" s="385"/>
      <c r="B47" s="386"/>
      <c r="C47" s="244"/>
      <c r="D47" s="357"/>
      <c r="E47" s="13"/>
      <c r="F47" s="14"/>
      <c r="G47" s="15"/>
      <c r="I47" s="358"/>
      <c r="J47" s="333"/>
      <c r="K47" s="24"/>
      <c r="L47" s="334"/>
      <c r="M47" s="236"/>
      <c r="N47" s="24"/>
      <c r="O47" s="334"/>
    </row>
    <row r="48" spans="1:15" s="16" customFormat="1" ht="11.1" customHeight="1">
      <c r="A48" s="387"/>
      <c r="B48" s="394" t="s">
        <v>1205</v>
      </c>
      <c r="C48" s="245" t="s">
        <v>709</v>
      </c>
      <c r="D48" s="389">
        <v>39</v>
      </c>
      <c r="E48" s="390" t="s">
        <v>2</v>
      </c>
      <c r="F48" s="17"/>
      <c r="G48" s="18"/>
      <c r="H48" s="19"/>
      <c r="I48" s="360"/>
      <c r="J48" s="335">
        <v>39</v>
      </c>
      <c r="K48" s="22" t="s">
        <v>1220</v>
      </c>
      <c r="L48" s="336"/>
      <c r="M48" s="250"/>
      <c r="N48" s="22"/>
      <c r="O48" s="336"/>
    </row>
    <row r="49" spans="1:15" s="16" customFormat="1" ht="11.1" customHeight="1">
      <c r="A49" s="11"/>
      <c r="B49" s="12"/>
      <c r="C49" s="244"/>
      <c r="D49" s="357"/>
      <c r="E49" s="13"/>
      <c r="F49" s="14"/>
      <c r="G49" s="15"/>
      <c r="I49" s="358"/>
      <c r="J49" s="333"/>
      <c r="K49" s="325"/>
      <c r="L49" s="332"/>
      <c r="M49" s="236"/>
      <c r="N49" s="325"/>
      <c r="O49" s="334"/>
    </row>
    <row r="50" spans="1:15" s="16" customFormat="1" ht="11.1" customHeight="1">
      <c r="A50" s="385"/>
      <c r="B50" s="386"/>
      <c r="C50" s="244"/>
      <c r="D50" s="357"/>
      <c r="E50" s="13"/>
      <c r="F50" s="14"/>
      <c r="G50" s="15"/>
      <c r="I50" s="358"/>
      <c r="J50" s="333"/>
      <c r="K50" s="24"/>
      <c r="L50" s="334"/>
      <c r="M50" s="236"/>
      <c r="N50" s="24"/>
      <c r="O50" s="334"/>
    </row>
    <row r="51" spans="1:15" s="16" customFormat="1" ht="11.1" customHeight="1">
      <c r="A51" s="387"/>
      <c r="B51" s="394" t="s">
        <v>1205</v>
      </c>
      <c r="C51" s="245" t="s">
        <v>710</v>
      </c>
      <c r="D51" s="389">
        <v>10</v>
      </c>
      <c r="E51" s="390" t="s">
        <v>2</v>
      </c>
      <c r="F51" s="17"/>
      <c r="G51" s="18"/>
      <c r="H51" s="19"/>
      <c r="I51" s="360"/>
      <c r="J51" s="335">
        <v>10</v>
      </c>
      <c r="K51" s="22" t="s">
        <v>1220</v>
      </c>
      <c r="L51" s="336"/>
      <c r="M51" s="250"/>
      <c r="N51" s="22"/>
      <c r="O51" s="336"/>
    </row>
    <row r="52" spans="1:15" s="16" customFormat="1" ht="11.1" customHeight="1">
      <c r="A52" s="11"/>
      <c r="B52" s="12"/>
      <c r="C52" s="244"/>
      <c r="D52" s="357"/>
      <c r="E52" s="13"/>
      <c r="F52" s="14"/>
      <c r="G52" s="15"/>
      <c r="I52" s="358"/>
      <c r="J52" s="333"/>
      <c r="K52" s="325"/>
      <c r="L52" s="332"/>
      <c r="M52" s="236"/>
      <c r="N52" s="325"/>
      <c r="O52" s="334"/>
    </row>
    <row r="53" spans="1:15" s="16" customFormat="1" ht="11.1" customHeight="1">
      <c r="A53" s="385"/>
      <c r="B53" s="386"/>
      <c r="C53" s="244"/>
      <c r="D53" s="357"/>
      <c r="E53" s="13"/>
      <c r="F53" s="14"/>
      <c r="G53" s="15"/>
      <c r="I53" s="358"/>
      <c r="J53" s="333"/>
      <c r="K53" s="24"/>
      <c r="L53" s="334"/>
      <c r="M53" s="236"/>
      <c r="N53" s="24"/>
      <c r="O53" s="334"/>
    </row>
    <row r="54" spans="1:15" s="16" customFormat="1" ht="11.1" customHeight="1">
      <c r="A54" s="387"/>
      <c r="B54" s="394" t="s">
        <v>1205</v>
      </c>
      <c r="C54" s="245" t="s">
        <v>648</v>
      </c>
      <c r="D54" s="389">
        <v>20</v>
      </c>
      <c r="E54" s="390" t="s">
        <v>2</v>
      </c>
      <c r="F54" s="17"/>
      <c r="G54" s="18"/>
      <c r="H54" s="19"/>
      <c r="I54" s="360"/>
      <c r="J54" s="335">
        <v>20</v>
      </c>
      <c r="K54" s="22" t="s">
        <v>1220</v>
      </c>
      <c r="L54" s="336"/>
      <c r="M54" s="250"/>
      <c r="N54" s="22"/>
      <c r="O54" s="336"/>
    </row>
    <row r="55" spans="1:15" s="16" customFormat="1" ht="11.1" customHeight="1">
      <c r="A55" s="11"/>
      <c r="B55" s="12"/>
      <c r="C55" s="244"/>
      <c r="D55" s="357"/>
      <c r="E55" s="13"/>
      <c r="F55" s="14"/>
      <c r="G55" s="15"/>
      <c r="I55" s="358"/>
      <c r="J55" s="333"/>
      <c r="K55" s="325"/>
      <c r="L55" s="332"/>
      <c r="M55" s="236"/>
      <c r="N55" s="325"/>
      <c r="O55" s="334"/>
    </row>
    <row r="56" spans="1:15" s="16" customFormat="1" ht="11.1" customHeight="1">
      <c r="A56" s="385"/>
      <c r="B56" s="386"/>
      <c r="C56" s="244"/>
      <c r="D56" s="357"/>
      <c r="E56" s="13"/>
      <c r="F56" s="14"/>
      <c r="G56" s="15"/>
      <c r="I56" s="358"/>
      <c r="J56" s="333"/>
      <c r="K56" s="24"/>
      <c r="L56" s="334"/>
      <c r="M56" s="236"/>
      <c r="N56" s="24"/>
      <c r="O56" s="334"/>
    </row>
    <row r="57" spans="1:15" s="16" customFormat="1" ht="11.1" customHeight="1">
      <c r="A57" s="387"/>
      <c r="B57" s="394" t="s">
        <v>708</v>
      </c>
      <c r="C57" s="245" t="s">
        <v>709</v>
      </c>
      <c r="D57" s="389">
        <v>29</v>
      </c>
      <c r="E57" s="390" t="s">
        <v>2</v>
      </c>
      <c r="F57" s="17"/>
      <c r="G57" s="18"/>
      <c r="H57" s="19"/>
      <c r="I57" s="360"/>
      <c r="J57" s="335">
        <v>29</v>
      </c>
      <c r="K57" s="22" t="s">
        <v>1220</v>
      </c>
      <c r="L57" s="336"/>
      <c r="M57" s="250"/>
      <c r="N57" s="22"/>
      <c r="O57" s="336"/>
    </row>
    <row r="58" spans="1:15" s="16" customFormat="1" ht="11.1" customHeight="1">
      <c r="A58" s="11"/>
      <c r="B58" s="12"/>
      <c r="C58" s="244"/>
      <c r="D58" s="357"/>
      <c r="E58" s="13"/>
      <c r="F58" s="14"/>
      <c r="G58" s="15"/>
      <c r="I58" s="358"/>
      <c r="J58" s="333"/>
      <c r="K58" s="325"/>
      <c r="L58" s="332"/>
      <c r="M58" s="236"/>
      <c r="N58" s="325"/>
      <c r="O58" s="334"/>
    </row>
    <row r="59" spans="1:15" s="16" customFormat="1" ht="11.1" customHeight="1">
      <c r="A59" s="385"/>
      <c r="B59" s="386"/>
      <c r="C59" s="244"/>
      <c r="D59" s="357"/>
      <c r="E59" s="13"/>
      <c r="F59" s="14"/>
      <c r="G59" s="15"/>
      <c r="I59" s="358"/>
      <c r="J59" s="333"/>
      <c r="K59" s="24"/>
      <c r="L59" s="334"/>
      <c r="M59" s="236"/>
      <c r="N59" s="24"/>
      <c r="O59" s="334"/>
    </row>
    <row r="60" spans="1:15" s="16" customFormat="1" ht="11.1" customHeight="1">
      <c r="A60" s="387"/>
      <c r="B60" s="394" t="s">
        <v>711</v>
      </c>
      <c r="C60" s="245" t="s">
        <v>712</v>
      </c>
      <c r="D60" s="389">
        <v>42</v>
      </c>
      <c r="E60" s="390" t="s">
        <v>2</v>
      </c>
      <c r="F60" s="17"/>
      <c r="G60" s="18"/>
      <c r="H60" s="19"/>
      <c r="I60" s="360"/>
      <c r="J60" s="335">
        <v>42</v>
      </c>
      <c r="K60" s="22" t="s">
        <v>1220</v>
      </c>
      <c r="L60" s="336"/>
      <c r="M60" s="250"/>
      <c r="N60" s="22"/>
      <c r="O60" s="336"/>
    </row>
    <row r="61" spans="1:15" s="16" customFormat="1" ht="11.1" customHeight="1">
      <c r="A61" s="11"/>
      <c r="B61" s="12"/>
      <c r="C61" s="244"/>
      <c r="D61" s="357"/>
      <c r="E61" s="13"/>
      <c r="F61" s="14"/>
      <c r="G61" s="15"/>
      <c r="I61" s="358"/>
      <c r="J61" s="333"/>
      <c r="K61" s="325"/>
      <c r="L61" s="332"/>
      <c r="M61" s="236"/>
      <c r="N61" s="325"/>
      <c r="O61" s="334"/>
    </row>
    <row r="62" spans="1:15" s="16" customFormat="1" ht="11.1" customHeight="1">
      <c r="A62" s="385"/>
      <c r="B62" s="386"/>
      <c r="C62" s="244"/>
      <c r="D62" s="357"/>
      <c r="E62" s="13"/>
      <c r="F62" s="14"/>
      <c r="G62" s="15"/>
      <c r="I62" s="358"/>
      <c r="J62" s="333"/>
      <c r="K62" s="24"/>
      <c r="L62" s="334"/>
      <c r="M62" s="236"/>
      <c r="N62" s="24"/>
      <c r="O62" s="334"/>
    </row>
    <row r="63" spans="1:15" s="16" customFormat="1" ht="11.1" customHeight="1">
      <c r="A63" s="387"/>
      <c r="B63" s="394" t="s">
        <v>711</v>
      </c>
      <c r="C63" s="245" t="s">
        <v>1037</v>
      </c>
      <c r="D63" s="389">
        <v>13</v>
      </c>
      <c r="E63" s="390" t="s">
        <v>2</v>
      </c>
      <c r="F63" s="17"/>
      <c r="G63" s="18"/>
      <c r="H63" s="19"/>
      <c r="I63" s="360"/>
      <c r="J63" s="335">
        <v>13</v>
      </c>
      <c r="K63" s="22" t="s">
        <v>1220</v>
      </c>
      <c r="L63" s="336"/>
      <c r="M63" s="250"/>
      <c r="N63" s="22"/>
      <c r="O63" s="336"/>
    </row>
    <row r="64" spans="1:15" s="16" customFormat="1" ht="11.1" customHeight="1">
      <c r="A64" s="11"/>
      <c r="B64" s="12"/>
      <c r="C64" s="244"/>
      <c r="D64" s="357"/>
      <c r="E64" s="13"/>
      <c r="F64" s="14"/>
      <c r="G64" s="15"/>
      <c r="I64" s="358"/>
      <c r="J64" s="333"/>
      <c r="K64" s="325"/>
      <c r="L64" s="332"/>
      <c r="M64" s="236"/>
      <c r="N64" s="325"/>
      <c r="O64" s="334"/>
    </row>
    <row r="65" spans="1:15" s="16" customFormat="1" ht="11.1" customHeight="1">
      <c r="A65" s="385"/>
      <c r="B65" s="386"/>
      <c r="C65" s="244"/>
      <c r="D65" s="357"/>
      <c r="E65" s="13"/>
      <c r="F65" s="14"/>
      <c r="G65" s="15"/>
      <c r="I65" s="358"/>
      <c r="J65" s="333"/>
      <c r="K65" s="24"/>
      <c r="L65" s="334"/>
      <c r="M65" s="236"/>
      <c r="N65" s="24"/>
      <c r="O65" s="334"/>
    </row>
    <row r="66" spans="1:15" s="16" customFormat="1" ht="11.1" customHeight="1">
      <c r="A66" s="387"/>
      <c r="B66" s="394" t="s">
        <v>711</v>
      </c>
      <c r="C66" s="245" t="s">
        <v>1038</v>
      </c>
      <c r="D66" s="389">
        <v>21</v>
      </c>
      <c r="E66" s="390" t="s">
        <v>2</v>
      </c>
      <c r="F66" s="17"/>
      <c r="G66" s="18"/>
      <c r="H66" s="19"/>
      <c r="I66" s="360"/>
      <c r="J66" s="335">
        <v>21</v>
      </c>
      <c r="K66" s="22" t="s">
        <v>1220</v>
      </c>
      <c r="L66" s="336"/>
      <c r="M66" s="250"/>
      <c r="N66" s="22"/>
      <c r="O66" s="336"/>
    </row>
    <row r="67" spans="1:15" s="16" customFormat="1" ht="11.1" customHeight="1">
      <c r="A67" s="11"/>
      <c r="B67" s="12"/>
      <c r="C67" s="244"/>
      <c r="D67" s="357"/>
      <c r="E67" s="13"/>
      <c r="F67" s="14"/>
      <c r="G67" s="15"/>
      <c r="I67" s="358"/>
      <c r="J67" s="333"/>
      <c r="K67" s="325"/>
      <c r="L67" s="332"/>
      <c r="M67" s="236"/>
      <c r="N67" s="325"/>
      <c r="O67" s="334"/>
    </row>
    <row r="68" spans="1:15" s="16" customFormat="1" ht="11.1" customHeight="1">
      <c r="A68" s="385"/>
      <c r="B68" s="386"/>
      <c r="C68" s="244"/>
      <c r="D68" s="357"/>
      <c r="E68" s="13"/>
      <c r="F68" s="14"/>
      <c r="G68" s="15"/>
      <c r="I68" s="358"/>
      <c r="J68" s="333"/>
      <c r="K68" s="24"/>
      <c r="L68" s="334"/>
      <c r="M68" s="236"/>
      <c r="N68" s="24"/>
      <c r="O68" s="334"/>
    </row>
    <row r="69" spans="1:15" s="16" customFormat="1" ht="11.1" customHeight="1">
      <c r="A69" s="387"/>
      <c r="B69" s="394" t="s">
        <v>713</v>
      </c>
      <c r="C69" s="245"/>
      <c r="D69" s="389"/>
      <c r="E69" s="390"/>
      <c r="F69" s="17"/>
      <c r="G69" s="18"/>
      <c r="H69" s="19"/>
      <c r="I69" s="360"/>
      <c r="J69" s="335"/>
      <c r="K69" s="22"/>
      <c r="L69" s="336"/>
      <c r="M69" s="250"/>
      <c r="N69" s="22"/>
      <c r="O69" s="336"/>
    </row>
    <row r="70" spans="1:15" s="16" customFormat="1" ht="11.1" customHeight="1">
      <c r="A70" s="11"/>
      <c r="B70" s="12"/>
      <c r="C70" s="244"/>
      <c r="D70" s="357"/>
      <c r="E70" s="13"/>
      <c r="F70" s="14"/>
      <c r="G70" s="15"/>
      <c r="I70" s="358"/>
      <c r="J70" s="333"/>
      <c r="K70" s="325"/>
      <c r="L70" s="332"/>
      <c r="M70" s="236"/>
      <c r="N70" s="325"/>
      <c r="O70" s="334"/>
    </row>
    <row r="71" spans="1:15" s="16" customFormat="1" ht="11.1" customHeight="1">
      <c r="A71" s="385"/>
      <c r="B71" s="386"/>
      <c r="C71" s="244"/>
      <c r="D71" s="357"/>
      <c r="E71" s="13"/>
      <c r="F71" s="14"/>
      <c r="G71" s="15"/>
      <c r="I71" s="358"/>
      <c r="J71" s="333"/>
      <c r="K71" s="24"/>
      <c r="L71" s="334"/>
      <c r="M71" s="236"/>
      <c r="N71" s="24"/>
      <c r="O71" s="334"/>
    </row>
    <row r="72" spans="1:15" s="16" customFormat="1" ht="11.1" customHeight="1">
      <c r="A72" s="387"/>
      <c r="B72" s="394" t="s">
        <v>714</v>
      </c>
      <c r="C72" s="245" t="s">
        <v>720</v>
      </c>
      <c r="D72" s="389">
        <v>2</v>
      </c>
      <c r="E72" s="390" t="s">
        <v>27</v>
      </c>
      <c r="F72" s="17"/>
      <c r="G72" s="18"/>
      <c r="H72" s="19"/>
      <c r="I72" s="360"/>
      <c r="J72" s="335">
        <v>2</v>
      </c>
      <c r="K72" s="22" t="s">
        <v>467</v>
      </c>
      <c r="L72" s="336"/>
      <c r="M72" s="250"/>
      <c r="N72" s="22"/>
      <c r="O72" s="336"/>
    </row>
    <row r="73" spans="1:15" s="16" customFormat="1" ht="11.1" customHeight="1">
      <c r="A73" s="11"/>
      <c r="B73" s="12"/>
      <c r="C73" s="244"/>
      <c r="D73" s="357"/>
      <c r="E73" s="13"/>
      <c r="F73" s="14"/>
      <c r="G73" s="15"/>
      <c r="I73" s="358"/>
      <c r="J73" s="333"/>
      <c r="K73" s="325"/>
      <c r="L73" s="332"/>
      <c r="M73" s="236"/>
      <c r="N73" s="325"/>
      <c r="O73" s="334"/>
    </row>
    <row r="74" spans="1:15" s="16" customFormat="1" ht="11.1" customHeight="1">
      <c r="A74" s="385"/>
      <c r="B74" s="386"/>
      <c r="C74" s="244"/>
      <c r="D74" s="357"/>
      <c r="E74" s="13"/>
      <c r="F74" s="14"/>
      <c r="G74" s="15"/>
      <c r="I74" s="358"/>
      <c r="J74" s="333"/>
      <c r="K74" s="24"/>
      <c r="L74" s="334"/>
      <c r="M74" s="236"/>
      <c r="N74" s="24"/>
      <c r="O74" s="334"/>
    </row>
    <row r="75" spans="1:15" s="16" customFormat="1" ht="11.1" customHeight="1">
      <c r="A75" s="387"/>
      <c r="B75" s="394" t="s">
        <v>723</v>
      </c>
      <c r="C75" s="245" t="s">
        <v>721</v>
      </c>
      <c r="D75" s="389">
        <v>1</v>
      </c>
      <c r="E75" s="390" t="s">
        <v>738</v>
      </c>
      <c r="F75" s="17"/>
      <c r="G75" s="18"/>
      <c r="H75" s="19"/>
      <c r="I75" s="360"/>
      <c r="J75" s="335">
        <v>1</v>
      </c>
      <c r="K75" s="22" t="s">
        <v>1224</v>
      </c>
      <c r="L75" s="336"/>
      <c r="M75" s="250"/>
      <c r="N75" s="22"/>
      <c r="O75" s="336"/>
    </row>
    <row r="76" spans="1:15" s="16" customFormat="1" ht="11.1" customHeight="1">
      <c r="A76" s="11"/>
      <c r="B76" s="12"/>
      <c r="C76" s="244"/>
      <c r="D76" s="357"/>
      <c r="E76" s="13"/>
      <c r="F76" s="14"/>
      <c r="G76" s="15"/>
      <c r="I76" s="358"/>
      <c r="J76" s="333"/>
      <c r="K76" s="325"/>
      <c r="L76" s="332"/>
      <c r="M76" s="236"/>
      <c r="N76" s="325"/>
      <c r="O76" s="334"/>
    </row>
    <row r="77" spans="1:15" s="16" customFormat="1" ht="11.1" customHeight="1">
      <c r="A77" s="385"/>
      <c r="B77" s="386"/>
      <c r="C77" s="244"/>
      <c r="D77" s="357"/>
      <c r="E77" s="13"/>
      <c r="F77" s="14"/>
      <c r="G77" s="15"/>
      <c r="I77" s="358"/>
      <c r="J77" s="333"/>
      <c r="K77" s="24"/>
      <c r="L77" s="334"/>
      <c r="M77" s="236"/>
      <c r="N77" s="24"/>
      <c r="O77" s="334"/>
    </row>
    <row r="78" spans="1:15" s="16" customFormat="1" ht="11.1" customHeight="1">
      <c r="A78" s="387"/>
      <c r="B78" s="394" t="s">
        <v>715</v>
      </c>
      <c r="C78" s="245" t="s">
        <v>716</v>
      </c>
      <c r="D78" s="389">
        <v>4</v>
      </c>
      <c r="E78" s="390" t="s">
        <v>739</v>
      </c>
      <c r="F78" s="17"/>
      <c r="G78" s="18"/>
      <c r="H78" s="19"/>
      <c r="I78" s="360"/>
      <c r="J78" s="335">
        <v>4</v>
      </c>
      <c r="K78" s="22" t="s">
        <v>464</v>
      </c>
      <c r="L78" s="336"/>
      <c r="M78" s="250"/>
      <c r="N78" s="22"/>
      <c r="O78" s="336"/>
    </row>
    <row r="79" spans="1:15" s="16" customFormat="1" ht="11.1" customHeight="1">
      <c r="A79" s="11"/>
      <c r="B79" s="12"/>
      <c r="C79" s="244"/>
      <c r="D79" s="357"/>
      <c r="E79" s="13"/>
      <c r="F79" s="14"/>
      <c r="G79" s="15"/>
      <c r="I79" s="358"/>
      <c r="J79" s="333"/>
      <c r="K79" s="325"/>
      <c r="L79" s="332"/>
      <c r="M79" s="236"/>
      <c r="N79" s="325"/>
      <c r="O79" s="334"/>
    </row>
    <row r="80" spans="1:15" s="16" customFormat="1" ht="11.1" customHeight="1">
      <c r="A80" s="385"/>
      <c r="B80" s="386"/>
      <c r="C80" s="244"/>
      <c r="D80" s="357"/>
      <c r="E80" s="13"/>
      <c r="F80" s="14"/>
      <c r="G80" s="15"/>
      <c r="I80" s="358"/>
      <c r="J80" s="333"/>
      <c r="K80" s="24"/>
      <c r="L80" s="334"/>
      <c r="M80" s="236"/>
      <c r="N80" s="24"/>
      <c r="O80" s="334"/>
    </row>
    <row r="81" spans="1:15" s="16" customFormat="1" ht="11.1" customHeight="1">
      <c r="A81" s="387"/>
      <c r="B81" s="394" t="s">
        <v>715</v>
      </c>
      <c r="C81" s="245" t="s">
        <v>717</v>
      </c>
      <c r="D81" s="389">
        <v>4</v>
      </c>
      <c r="E81" s="390" t="s">
        <v>739</v>
      </c>
      <c r="F81" s="17"/>
      <c r="G81" s="18"/>
      <c r="H81" s="19"/>
      <c r="I81" s="360"/>
      <c r="J81" s="335">
        <v>4</v>
      </c>
      <c r="K81" s="22" t="s">
        <v>464</v>
      </c>
      <c r="L81" s="336"/>
      <c r="M81" s="250"/>
      <c r="N81" s="22"/>
      <c r="O81" s="336"/>
    </row>
    <row r="82" spans="1:15" s="16" customFormat="1" ht="11.1" customHeight="1">
      <c r="A82" s="11"/>
      <c r="B82" s="12"/>
      <c r="C82" s="244"/>
      <c r="D82" s="357"/>
      <c r="E82" s="13"/>
      <c r="F82" s="14"/>
      <c r="G82" s="15"/>
      <c r="I82" s="358"/>
      <c r="J82" s="333"/>
      <c r="K82" s="325"/>
      <c r="L82" s="332"/>
      <c r="M82" s="236"/>
      <c r="N82" s="325"/>
      <c r="O82" s="334"/>
    </row>
    <row r="83" spans="1:15" s="16" customFormat="1" ht="11.1" customHeight="1">
      <c r="A83" s="385"/>
      <c r="B83" s="386"/>
      <c r="C83" s="244"/>
      <c r="D83" s="357"/>
      <c r="E83" s="13"/>
      <c r="F83" s="14"/>
      <c r="G83" s="15"/>
      <c r="I83" s="358"/>
      <c r="J83" s="333"/>
      <c r="K83" s="24"/>
      <c r="L83" s="334"/>
      <c r="M83" s="236"/>
      <c r="N83" s="24"/>
      <c r="O83" s="334"/>
    </row>
    <row r="84" spans="1:15" s="16" customFormat="1" ht="11.1" customHeight="1">
      <c r="A84" s="387"/>
      <c r="B84" s="394" t="s">
        <v>718</v>
      </c>
      <c r="C84" s="245" t="s">
        <v>719</v>
      </c>
      <c r="D84" s="389">
        <v>8</v>
      </c>
      <c r="E84" s="390" t="s">
        <v>740</v>
      </c>
      <c r="F84" s="17"/>
      <c r="G84" s="18"/>
      <c r="H84" s="19"/>
      <c r="I84" s="360"/>
      <c r="J84" s="335">
        <v>8</v>
      </c>
      <c r="K84" s="22" t="s">
        <v>465</v>
      </c>
      <c r="L84" s="336"/>
      <c r="M84" s="250"/>
      <c r="N84" s="22"/>
      <c r="O84" s="336"/>
    </row>
    <row r="85" spans="1:15" s="16" customFormat="1" ht="11.1" customHeight="1">
      <c r="A85" s="11"/>
      <c r="B85" s="12"/>
      <c r="C85" s="244"/>
      <c r="D85" s="357"/>
      <c r="E85" s="13"/>
      <c r="F85" s="14"/>
      <c r="G85" s="15"/>
      <c r="I85" s="358"/>
      <c r="J85" s="333"/>
      <c r="K85" s="325"/>
      <c r="L85" s="332"/>
      <c r="M85" s="236"/>
      <c r="N85" s="325"/>
      <c r="O85" s="334"/>
    </row>
    <row r="86" spans="1:15" s="16" customFormat="1" ht="11.1" customHeight="1">
      <c r="A86" s="385"/>
      <c r="B86" s="386"/>
      <c r="C86" s="244"/>
      <c r="D86" s="357"/>
      <c r="E86" s="13"/>
      <c r="F86" s="14"/>
      <c r="G86" s="15"/>
      <c r="I86" s="358"/>
      <c r="J86" s="333"/>
      <c r="K86" s="24"/>
      <c r="L86" s="334"/>
      <c r="M86" s="236"/>
      <c r="N86" s="24"/>
      <c r="O86" s="334"/>
    </row>
    <row r="87" spans="1:15" s="16" customFormat="1" ht="11.1" customHeight="1">
      <c r="A87" s="387"/>
      <c r="B87" s="394" t="s">
        <v>608</v>
      </c>
      <c r="C87" s="245" t="s">
        <v>609</v>
      </c>
      <c r="D87" s="389">
        <v>10</v>
      </c>
      <c r="E87" s="390" t="s">
        <v>27</v>
      </c>
      <c r="F87" s="17"/>
      <c r="G87" s="18"/>
      <c r="H87" s="19"/>
      <c r="I87" s="360"/>
      <c r="J87" s="335">
        <v>10</v>
      </c>
      <c r="K87" s="22" t="s">
        <v>467</v>
      </c>
      <c r="L87" s="336"/>
      <c r="M87" s="250"/>
      <c r="N87" s="22"/>
      <c r="O87" s="336"/>
    </row>
    <row r="88" spans="1:15" s="16" customFormat="1" ht="11.1" customHeight="1">
      <c r="A88" s="11"/>
      <c r="B88" s="12"/>
      <c r="C88" s="244"/>
      <c r="D88" s="357"/>
      <c r="E88" s="13"/>
      <c r="F88" s="14"/>
      <c r="G88" s="15"/>
      <c r="I88" s="358"/>
      <c r="J88" s="333"/>
      <c r="K88" s="325"/>
      <c r="L88" s="332"/>
      <c r="M88" s="236"/>
      <c r="N88" s="325"/>
      <c r="O88" s="334"/>
    </row>
    <row r="89" spans="1:15" s="16" customFormat="1" ht="11.1" customHeight="1">
      <c r="A89" s="385"/>
      <c r="B89" s="386"/>
      <c r="C89" s="244"/>
      <c r="D89" s="357"/>
      <c r="E89" s="13"/>
      <c r="F89" s="14"/>
      <c r="G89" s="15"/>
      <c r="I89" s="358"/>
      <c r="J89" s="333"/>
      <c r="K89" s="24"/>
      <c r="L89" s="334"/>
      <c r="M89" s="236"/>
      <c r="N89" s="24"/>
      <c r="O89" s="334"/>
    </row>
    <row r="90" spans="1:15" s="16" customFormat="1" ht="11.1" customHeight="1">
      <c r="A90" s="387"/>
      <c r="B90" s="394" t="s">
        <v>610</v>
      </c>
      <c r="C90" s="245" t="s">
        <v>609</v>
      </c>
      <c r="D90" s="389">
        <v>2</v>
      </c>
      <c r="E90" s="390" t="s">
        <v>27</v>
      </c>
      <c r="F90" s="17"/>
      <c r="G90" s="18"/>
      <c r="H90" s="19"/>
      <c r="I90" s="360"/>
      <c r="J90" s="335">
        <v>2</v>
      </c>
      <c r="K90" s="22" t="s">
        <v>467</v>
      </c>
      <c r="L90" s="336"/>
      <c r="M90" s="250"/>
      <c r="N90" s="22"/>
      <c r="O90" s="336"/>
    </row>
    <row r="91" spans="1:15" s="16" customFormat="1" ht="11.1" customHeight="1">
      <c r="A91" s="11"/>
      <c r="B91" s="12"/>
      <c r="C91" s="244"/>
      <c r="D91" s="357"/>
      <c r="E91" s="13"/>
      <c r="F91" s="14"/>
      <c r="G91" s="15"/>
      <c r="I91" s="358"/>
      <c r="J91" s="333"/>
      <c r="K91" s="325"/>
      <c r="L91" s="332"/>
      <c r="M91" s="236"/>
      <c r="N91" s="325"/>
      <c r="O91" s="334"/>
    </row>
    <row r="92" spans="1:15" s="16" customFormat="1" ht="11.1" customHeight="1">
      <c r="A92" s="385"/>
      <c r="B92" s="386"/>
      <c r="C92" s="244"/>
      <c r="D92" s="357"/>
      <c r="E92" s="13"/>
      <c r="F92" s="14"/>
      <c r="G92" s="15"/>
      <c r="I92" s="358"/>
      <c r="J92" s="333"/>
      <c r="K92" s="24"/>
      <c r="L92" s="334"/>
      <c r="M92" s="236"/>
      <c r="N92" s="24"/>
      <c r="O92" s="334"/>
    </row>
    <row r="93" spans="1:15" s="16" customFormat="1" ht="11.1" customHeight="1">
      <c r="A93" s="387"/>
      <c r="B93" s="394" t="s">
        <v>611</v>
      </c>
      <c r="C93" s="245" t="s">
        <v>609</v>
      </c>
      <c r="D93" s="389">
        <v>2</v>
      </c>
      <c r="E93" s="390" t="s">
        <v>27</v>
      </c>
      <c r="F93" s="17"/>
      <c r="G93" s="18"/>
      <c r="H93" s="19"/>
      <c r="I93" s="360"/>
      <c r="J93" s="335">
        <v>2</v>
      </c>
      <c r="K93" s="22" t="s">
        <v>467</v>
      </c>
      <c r="L93" s="336"/>
      <c r="M93" s="250"/>
      <c r="N93" s="22"/>
      <c r="O93" s="336"/>
    </row>
    <row r="94" spans="1:15" s="16" customFormat="1" ht="11.1" customHeight="1">
      <c r="A94" s="11"/>
      <c r="B94" s="12"/>
      <c r="C94" s="244"/>
      <c r="D94" s="357"/>
      <c r="E94" s="13"/>
      <c r="F94" s="14"/>
      <c r="G94" s="15"/>
      <c r="I94" s="358"/>
      <c r="J94" s="333"/>
      <c r="K94" s="325"/>
      <c r="L94" s="332"/>
      <c r="M94" s="236"/>
      <c r="N94" s="325"/>
      <c r="O94" s="334"/>
    </row>
    <row r="95" spans="1:15" s="16" customFormat="1" ht="11.1" customHeight="1">
      <c r="A95" s="385"/>
      <c r="B95" s="386"/>
      <c r="C95" s="244"/>
      <c r="D95" s="357"/>
      <c r="E95" s="13"/>
      <c r="F95" s="14"/>
      <c r="G95" s="15"/>
      <c r="I95" s="358"/>
      <c r="J95" s="333"/>
      <c r="K95" s="24"/>
      <c r="L95" s="334"/>
      <c r="M95" s="236"/>
      <c r="N95" s="24"/>
      <c r="O95" s="334"/>
    </row>
    <row r="96" spans="1:15" s="16" customFormat="1" ht="11.1" customHeight="1">
      <c r="A96" s="387"/>
      <c r="B96" s="394" t="s">
        <v>612</v>
      </c>
      <c r="C96" s="245" t="s">
        <v>613</v>
      </c>
      <c r="D96" s="389">
        <v>4</v>
      </c>
      <c r="E96" s="390" t="s">
        <v>27</v>
      </c>
      <c r="F96" s="17"/>
      <c r="G96" s="18"/>
      <c r="H96" s="19"/>
      <c r="I96" s="360"/>
      <c r="J96" s="335">
        <v>4</v>
      </c>
      <c r="K96" s="22" t="s">
        <v>467</v>
      </c>
      <c r="L96" s="336"/>
      <c r="M96" s="250"/>
      <c r="N96" s="22"/>
      <c r="O96" s="336"/>
    </row>
    <row r="97" spans="1:15" s="16" customFormat="1" ht="11.1" customHeight="1">
      <c r="A97" s="11"/>
      <c r="B97" s="12"/>
      <c r="C97" s="244"/>
      <c r="D97" s="357"/>
      <c r="E97" s="13"/>
      <c r="F97" s="14"/>
      <c r="G97" s="15"/>
      <c r="I97" s="358"/>
      <c r="J97" s="333"/>
      <c r="K97" s="325"/>
      <c r="L97" s="332"/>
      <c r="M97" s="236"/>
      <c r="N97" s="325"/>
      <c r="O97" s="334"/>
    </row>
    <row r="98" spans="1:15" s="16" customFormat="1" ht="11.1" customHeight="1">
      <c r="A98" s="385"/>
      <c r="B98" s="386"/>
      <c r="C98" s="244"/>
      <c r="D98" s="357"/>
      <c r="E98" s="13"/>
      <c r="F98" s="14"/>
      <c r="G98" s="15"/>
      <c r="I98" s="358"/>
      <c r="J98" s="333"/>
      <c r="K98" s="24"/>
      <c r="L98" s="334"/>
      <c r="M98" s="236"/>
      <c r="N98" s="24"/>
      <c r="O98" s="334"/>
    </row>
    <row r="99" spans="1:15" s="16" customFormat="1" ht="11.1" customHeight="1">
      <c r="A99" s="387"/>
      <c r="B99" s="394" t="s">
        <v>722</v>
      </c>
      <c r="C99" s="245" t="s">
        <v>1127</v>
      </c>
      <c r="D99" s="389">
        <v>6</v>
      </c>
      <c r="E99" s="390" t="s">
        <v>27</v>
      </c>
      <c r="F99" s="17"/>
      <c r="G99" s="18"/>
      <c r="H99" s="19"/>
      <c r="I99" s="360"/>
      <c r="J99" s="335">
        <v>6</v>
      </c>
      <c r="K99" s="22" t="s">
        <v>467</v>
      </c>
      <c r="L99" s="336"/>
      <c r="M99" s="250"/>
      <c r="N99" s="22"/>
      <c r="O99" s="336"/>
    </row>
    <row r="100" spans="1:15" s="16" customFormat="1" ht="11.1" customHeight="1">
      <c r="A100" s="11"/>
      <c r="B100" s="12"/>
      <c r="C100" s="244"/>
      <c r="D100" s="357"/>
      <c r="E100" s="13"/>
      <c r="F100" s="14"/>
      <c r="G100" s="15"/>
      <c r="I100" s="358"/>
      <c r="J100" s="333"/>
      <c r="K100" s="325"/>
      <c r="L100" s="332"/>
      <c r="M100" s="236"/>
      <c r="N100" s="325"/>
      <c r="O100" s="334"/>
    </row>
    <row r="101" spans="1:15" s="16" customFormat="1" ht="11.1" customHeight="1">
      <c r="A101" s="385"/>
      <c r="B101" s="386"/>
      <c r="C101" s="244"/>
      <c r="D101" s="357"/>
      <c r="E101" s="13"/>
      <c r="F101" s="14"/>
      <c r="G101" s="15"/>
      <c r="I101" s="358"/>
      <c r="J101" s="333"/>
      <c r="K101" s="24"/>
      <c r="L101" s="334"/>
      <c r="M101" s="236"/>
      <c r="N101" s="24"/>
      <c r="O101" s="334"/>
    </row>
    <row r="102" spans="1:15" s="16" customFormat="1" ht="11.1" customHeight="1">
      <c r="A102" s="387"/>
      <c r="B102" s="394" t="s">
        <v>724</v>
      </c>
      <c r="C102" s="245" t="s">
        <v>725</v>
      </c>
      <c r="D102" s="389">
        <v>1</v>
      </c>
      <c r="E102" s="390" t="s">
        <v>740</v>
      </c>
      <c r="F102" s="17"/>
      <c r="G102" s="18"/>
      <c r="H102" s="19"/>
      <c r="I102" s="360"/>
      <c r="J102" s="335">
        <v>2</v>
      </c>
      <c r="K102" s="22" t="s">
        <v>465</v>
      </c>
      <c r="L102" s="336"/>
      <c r="M102" s="250"/>
      <c r="N102" s="22"/>
      <c r="O102" s="336"/>
    </row>
    <row r="103" spans="1:15" s="16" customFormat="1" ht="11.1" customHeight="1">
      <c r="A103" s="11"/>
      <c r="B103" s="12"/>
      <c r="C103" s="244"/>
      <c r="D103" s="357"/>
      <c r="E103" s="13"/>
      <c r="F103" s="14"/>
      <c r="G103" s="15"/>
      <c r="I103" s="358"/>
      <c r="J103" s="333"/>
      <c r="K103" s="325"/>
      <c r="L103" s="332"/>
      <c r="M103" s="236"/>
      <c r="N103" s="325"/>
      <c r="O103" s="334"/>
    </row>
    <row r="104" spans="1:15" s="16" customFormat="1" ht="11.1" customHeight="1">
      <c r="A104" s="385"/>
      <c r="B104" s="386"/>
      <c r="C104" s="244"/>
      <c r="D104" s="357"/>
      <c r="E104" s="13"/>
      <c r="F104" s="14"/>
      <c r="G104" s="15"/>
      <c r="I104" s="358"/>
      <c r="J104" s="333"/>
      <c r="K104" s="24"/>
      <c r="L104" s="334"/>
      <c r="M104" s="236"/>
      <c r="N104" s="24"/>
      <c r="O104" s="334"/>
    </row>
    <row r="105" spans="1:15" s="16" customFormat="1" ht="11.1" customHeight="1">
      <c r="A105" s="387"/>
      <c r="B105" s="394" t="s">
        <v>726</v>
      </c>
      <c r="C105" s="245" t="s">
        <v>727</v>
      </c>
      <c r="D105" s="389">
        <v>1</v>
      </c>
      <c r="E105" s="390" t="s">
        <v>740</v>
      </c>
      <c r="F105" s="17"/>
      <c r="G105" s="18"/>
      <c r="H105" s="19"/>
      <c r="I105" s="360"/>
      <c r="J105" s="335">
        <v>1</v>
      </c>
      <c r="K105" s="22" t="s">
        <v>465</v>
      </c>
      <c r="L105" s="336"/>
      <c r="M105" s="250"/>
      <c r="N105" s="22"/>
      <c r="O105" s="336"/>
    </row>
    <row r="106" spans="1:15" s="16" customFormat="1" ht="11.1" customHeight="1">
      <c r="A106" s="11"/>
      <c r="B106" s="12"/>
      <c r="C106" s="244"/>
      <c r="D106" s="357"/>
      <c r="E106" s="13"/>
      <c r="F106" s="14"/>
      <c r="G106" s="15"/>
      <c r="I106" s="358"/>
      <c r="J106" s="333"/>
      <c r="K106" s="325"/>
      <c r="L106" s="332"/>
      <c r="M106" s="236"/>
      <c r="N106" s="325"/>
      <c r="O106" s="334"/>
    </row>
    <row r="107" spans="1:15" s="16" customFormat="1" ht="11.1" customHeight="1">
      <c r="A107" s="385"/>
      <c r="B107" s="386"/>
      <c r="C107" s="244"/>
      <c r="D107" s="357"/>
      <c r="E107" s="13"/>
      <c r="F107" s="14"/>
      <c r="G107" s="15"/>
      <c r="I107" s="358"/>
      <c r="J107" s="333"/>
      <c r="K107" s="24"/>
      <c r="L107" s="334"/>
      <c r="M107" s="236"/>
      <c r="N107" s="24"/>
      <c r="O107" s="334"/>
    </row>
    <row r="108" spans="1:15" s="16" customFormat="1" ht="11.1" customHeight="1">
      <c r="A108" s="387"/>
      <c r="B108" s="394" t="s">
        <v>1059</v>
      </c>
      <c r="C108" s="245" t="s">
        <v>1060</v>
      </c>
      <c r="D108" s="389">
        <v>1</v>
      </c>
      <c r="E108" s="390" t="s">
        <v>740</v>
      </c>
      <c r="F108" s="17"/>
      <c r="G108" s="18"/>
      <c r="H108" s="19"/>
      <c r="I108" s="360"/>
      <c r="J108" s="335">
        <v>1</v>
      </c>
      <c r="K108" s="22" t="s">
        <v>465</v>
      </c>
      <c r="L108" s="336"/>
      <c r="M108" s="250"/>
      <c r="N108" s="22"/>
      <c r="O108" s="336"/>
    </row>
    <row r="109" spans="1:15" s="16" customFormat="1" ht="11.1" customHeight="1">
      <c r="A109" s="11"/>
      <c r="B109" s="12"/>
      <c r="C109" s="244"/>
      <c r="D109" s="357"/>
      <c r="E109" s="13"/>
      <c r="F109" s="14"/>
      <c r="G109" s="15"/>
      <c r="I109" s="358"/>
      <c r="J109" s="333"/>
      <c r="K109" s="325"/>
      <c r="L109" s="332"/>
      <c r="M109" s="236"/>
      <c r="N109" s="325"/>
      <c r="O109" s="334"/>
    </row>
    <row r="110" spans="1:15" s="16" customFormat="1" ht="11.1" customHeight="1">
      <c r="A110" s="385"/>
      <c r="B110" s="386"/>
      <c r="C110" s="244"/>
      <c r="D110" s="357"/>
      <c r="E110" s="13"/>
      <c r="F110" s="14"/>
      <c r="G110" s="15"/>
      <c r="I110" s="358"/>
      <c r="J110" s="333"/>
      <c r="K110" s="24"/>
      <c r="L110" s="334"/>
      <c r="M110" s="236"/>
      <c r="N110" s="24"/>
      <c r="O110" s="334"/>
    </row>
    <row r="111" spans="1:15" s="16" customFormat="1" ht="11.1" customHeight="1">
      <c r="A111" s="387"/>
      <c r="B111" s="394" t="s">
        <v>1059</v>
      </c>
      <c r="C111" s="245" t="s">
        <v>1061</v>
      </c>
      <c r="D111" s="389">
        <v>1</v>
      </c>
      <c r="E111" s="390" t="s">
        <v>740</v>
      </c>
      <c r="F111" s="17"/>
      <c r="G111" s="18"/>
      <c r="H111" s="19"/>
      <c r="I111" s="360"/>
      <c r="J111" s="335">
        <v>1</v>
      </c>
      <c r="K111" s="22" t="s">
        <v>465</v>
      </c>
      <c r="L111" s="336"/>
      <c r="M111" s="250"/>
      <c r="N111" s="22"/>
      <c r="O111" s="336"/>
    </row>
    <row r="112" spans="1:15" s="16" customFormat="1" ht="11.1" customHeight="1">
      <c r="A112" s="11"/>
      <c r="B112" s="12"/>
      <c r="C112" s="244"/>
      <c r="D112" s="357"/>
      <c r="E112" s="13"/>
      <c r="F112" s="14"/>
      <c r="G112" s="15"/>
      <c r="I112" s="358"/>
      <c r="J112" s="333"/>
      <c r="K112" s="325"/>
      <c r="L112" s="332"/>
      <c r="M112" s="236"/>
      <c r="N112" s="325"/>
      <c r="O112" s="334"/>
    </row>
    <row r="113" spans="1:15" s="16" customFormat="1" ht="11.1" customHeight="1">
      <c r="A113" s="385"/>
      <c r="B113" s="386"/>
      <c r="C113" s="244"/>
      <c r="D113" s="357"/>
      <c r="E113" s="13"/>
      <c r="F113" s="14"/>
      <c r="G113" s="15"/>
      <c r="I113" s="358"/>
      <c r="J113" s="333"/>
      <c r="K113" s="24"/>
      <c r="L113" s="334"/>
      <c r="M113" s="236"/>
      <c r="N113" s="24"/>
      <c r="O113" s="334"/>
    </row>
    <row r="114" spans="1:15" s="16" customFormat="1" ht="11.1" customHeight="1">
      <c r="A114" s="387"/>
      <c r="B114" s="394" t="s">
        <v>1059</v>
      </c>
      <c r="C114" s="245" t="s">
        <v>1062</v>
      </c>
      <c r="D114" s="389">
        <v>1</v>
      </c>
      <c r="E114" s="390" t="s">
        <v>740</v>
      </c>
      <c r="F114" s="17"/>
      <c r="G114" s="18"/>
      <c r="H114" s="19"/>
      <c r="I114" s="360"/>
      <c r="J114" s="335">
        <v>1</v>
      </c>
      <c r="K114" s="22" t="s">
        <v>465</v>
      </c>
      <c r="L114" s="336"/>
      <c r="M114" s="250"/>
      <c r="N114" s="22"/>
      <c r="O114" s="336"/>
    </row>
    <row r="115" spans="1:15" s="16" customFormat="1" ht="11.1" customHeight="1">
      <c r="A115" s="11"/>
      <c r="B115" s="12"/>
      <c r="C115" s="244"/>
      <c r="D115" s="357"/>
      <c r="E115" s="13"/>
      <c r="F115" s="14"/>
      <c r="G115" s="15"/>
      <c r="I115" s="358"/>
      <c r="J115" s="333"/>
      <c r="K115" s="325"/>
      <c r="L115" s="332"/>
      <c r="M115" s="236"/>
      <c r="N115" s="325"/>
      <c r="O115" s="334"/>
    </row>
    <row r="116" spans="1:15" s="16" customFormat="1" ht="11.1" customHeight="1">
      <c r="A116" s="385"/>
      <c r="B116" s="386"/>
      <c r="C116" s="244"/>
      <c r="D116" s="357"/>
      <c r="E116" s="13"/>
      <c r="F116" s="14"/>
      <c r="G116" s="15"/>
      <c r="I116" s="358"/>
      <c r="J116" s="333"/>
      <c r="K116" s="24"/>
      <c r="L116" s="334"/>
      <c r="M116" s="236"/>
      <c r="N116" s="24"/>
      <c r="O116" s="334"/>
    </row>
    <row r="117" spans="1:15" s="16" customFormat="1" ht="11.1" customHeight="1">
      <c r="A117" s="387"/>
      <c r="B117" s="394" t="s">
        <v>1128</v>
      </c>
      <c r="C117" s="245" t="s">
        <v>1129</v>
      </c>
      <c r="D117" s="389">
        <v>4</v>
      </c>
      <c r="E117" s="390" t="s">
        <v>27</v>
      </c>
      <c r="F117" s="17"/>
      <c r="G117" s="18"/>
      <c r="H117" s="19"/>
      <c r="I117" s="360"/>
      <c r="J117" s="335">
        <v>4</v>
      </c>
      <c r="K117" s="22" t="s">
        <v>467</v>
      </c>
      <c r="L117" s="336"/>
      <c r="M117" s="250"/>
      <c r="N117" s="22"/>
      <c r="O117" s="336"/>
    </row>
    <row r="118" spans="1:15" s="16" customFormat="1" ht="11.1" customHeight="1">
      <c r="A118" s="11"/>
      <c r="B118" s="12"/>
      <c r="C118" s="244"/>
      <c r="D118" s="357"/>
      <c r="E118" s="13"/>
      <c r="F118" s="14"/>
      <c r="G118" s="15"/>
      <c r="I118" s="358"/>
      <c r="J118" s="333"/>
      <c r="K118" s="325"/>
      <c r="L118" s="332"/>
      <c r="M118" s="236"/>
      <c r="N118" s="325"/>
      <c r="O118" s="334"/>
    </row>
    <row r="119" spans="1:15" s="16" customFormat="1" ht="11.1" customHeight="1">
      <c r="A119" s="385"/>
      <c r="B119" s="386"/>
      <c r="C119" s="244"/>
      <c r="D119" s="357"/>
      <c r="E119" s="13"/>
      <c r="F119" s="14"/>
      <c r="G119" s="15"/>
      <c r="I119" s="358"/>
      <c r="J119" s="333"/>
      <c r="K119" s="24"/>
      <c r="L119" s="334"/>
      <c r="M119" s="236"/>
      <c r="N119" s="24"/>
      <c r="O119" s="334"/>
    </row>
    <row r="120" spans="1:15" s="16" customFormat="1" ht="11.1" customHeight="1">
      <c r="A120" s="387"/>
      <c r="B120" s="394" t="s">
        <v>1128</v>
      </c>
      <c r="C120" s="245" t="s">
        <v>1130</v>
      </c>
      <c r="D120" s="389">
        <v>6</v>
      </c>
      <c r="E120" s="390" t="s">
        <v>27</v>
      </c>
      <c r="F120" s="17"/>
      <c r="G120" s="18"/>
      <c r="H120" s="19"/>
      <c r="I120" s="360"/>
      <c r="J120" s="335">
        <v>6</v>
      </c>
      <c r="K120" s="22" t="s">
        <v>467</v>
      </c>
      <c r="L120" s="336"/>
      <c r="M120" s="250"/>
      <c r="N120" s="22"/>
      <c r="O120" s="336"/>
    </row>
    <row r="121" spans="1:15" s="16" customFormat="1" ht="11.1" customHeight="1">
      <c r="A121" s="11"/>
      <c r="B121" s="12"/>
      <c r="C121" s="244"/>
      <c r="D121" s="357"/>
      <c r="E121" s="13"/>
      <c r="F121" s="14"/>
      <c r="G121" s="15"/>
      <c r="I121" s="358"/>
      <c r="J121" s="333"/>
      <c r="K121" s="325"/>
      <c r="L121" s="332"/>
      <c r="M121" s="236"/>
      <c r="N121" s="325"/>
      <c r="O121" s="334"/>
    </row>
    <row r="122" spans="1:15" s="16" customFormat="1" ht="11.1" customHeight="1">
      <c r="A122" s="385"/>
      <c r="B122" s="386"/>
      <c r="C122" s="244"/>
      <c r="D122" s="357"/>
      <c r="E122" s="13"/>
      <c r="F122" s="14"/>
      <c r="G122" s="15"/>
      <c r="I122" s="358"/>
      <c r="J122" s="333"/>
      <c r="K122" s="24"/>
      <c r="L122" s="334"/>
      <c r="M122" s="236"/>
      <c r="N122" s="24"/>
      <c r="O122" s="334"/>
    </row>
    <row r="123" spans="1:15" s="16" customFormat="1" ht="11.1" customHeight="1">
      <c r="A123" s="387"/>
      <c r="B123" s="394" t="s">
        <v>1183</v>
      </c>
      <c r="C123" s="245" t="s">
        <v>1181</v>
      </c>
      <c r="D123" s="389">
        <v>4</v>
      </c>
      <c r="E123" s="390" t="s">
        <v>740</v>
      </c>
      <c r="F123" s="17"/>
      <c r="G123" s="18"/>
      <c r="H123" s="19"/>
      <c r="I123" s="360"/>
      <c r="J123" s="335">
        <v>6</v>
      </c>
      <c r="K123" s="22" t="s">
        <v>465</v>
      </c>
      <c r="L123" s="336"/>
      <c r="M123" s="250"/>
      <c r="N123" s="22"/>
      <c r="O123" s="336"/>
    </row>
    <row r="124" spans="1:15" s="16" customFormat="1" ht="11.1" customHeight="1">
      <c r="A124" s="11"/>
      <c r="B124" s="12"/>
      <c r="C124" s="244"/>
      <c r="D124" s="357"/>
      <c r="E124" s="13"/>
      <c r="F124" s="14"/>
      <c r="G124" s="15"/>
      <c r="I124" s="358"/>
      <c r="J124" s="333"/>
      <c r="K124" s="325"/>
      <c r="L124" s="332"/>
      <c r="M124" s="236"/>
      <c r="N124" s="325"/>
      <c r="O124" s="334"/>
    </row>
    <row r="125" spans="1:15" s="16" customFormat="1" ht="11.1" customHeight="1">
      <c r="A125" s="385"/>
      <c r="B125" s="386"/>
      <c r="C125" s="244"/>
      <c r="D125" s="357"/>
      <c r="E125" s="13"/>
      <c r="F125" s="14"/>
      <c r="G125" s="15"/>
      <c r="I125" s="358"/>
      <c r="J125" s="333"/>
      <c r="K125" s="24"/>
      <c r="L125" s="334"/>
      <c r="M125" s="236"/>
      <c r="N125" s="24"/>
      <c r="O125" s="334"/>
    </row>
    <row r="126" spans="1:15" s="16" customFormat="1" ht="11.1" customHeight="1">
      <c r="A126" s="387"/>
      <c r="B126" s="394" t="s">
        <v>1183</v>
      </c>
      <c r="C126" s="245" t="s">
        <v>1182</v>
      </c>
      <c r="D126" s="389">
        <v>6</v>
      </c>
      <c r="E126" s="390" t="s">
        <v>740</v>
      </c>
      <c r="F126" s="17"/>
      <c r="G126" s="18"/>
      <c r="H126" s="19"/>
      <c r="I126" s="360"/>
      <c r="J126" s="335">
        <v>6</v>
      </c>
      <c r="K126" s="22" t="s">
        <v>465</v>
      </c>
      <c r="L126" s="336"/>
      <c r="M126" s="250"/>
      <c r="N126" s="22"/>
      <c r="O126" s="336"/>
    </row>
    <row r="127" spans="1:15" s="16" customFormat="1" ht="11.1" customHeight="1">
      <c r="A127" s="11"/>
      <c r="B127" s="12"/>
      <c r="C127" s="244"/>
      <c r="D127" s="357"/>
      <c r="E127" s="13"/>
      <c r="F127" s="14"/>
      <c r="G127" s="15"/>
      <c r="I127" s="358"/>
      <c r="J127" s="333"/>
      <c r="K127" s="325"/>
      <c r="L127" s="332"/>
      <c r="M127" s="236"/>
      <c r="N127" s="325"/>
      <c r="O127" s="334"/>
    </row>
    <row r="128" spans="1:15" s="16" customFormat="1" ht="11.1" customHeight="1">
      <c r="A128" s="385"/>
      <c r="B128" s="386"/>
      <c r="C128" s="244"/>
      <c r="D128" s="357"/>
      <c r="E128" s="13"/>
      <c r="F128" s="14"/>
      <c r="G128" s="15"/>
      <c r="I128" s="358"/>
      <c r="J128" s="333"/>
      <c r="K128" s="24"/>
      <c r="L128" s="334"/>
      <c r="M128" s="236"/>
      <c r="N128" s="24"/>
      <c r="O128" s="334"/>
    </row>
    <row r="129" spans="1:15" s="16" customFormat="1" ht="11.1" customHeight="1">
      <c r="A129" s="387"/>
      <c r="B129" s="394" t="s">
        <v>728</v>
      </c>
      <c r="C129" s="245"/>
      <c r="D129" s="389">
        <v>0</v>
      </c>
      <c r="E129" s="390"/>
      <c r="F129" s="17"/>
      <c r="G129" s="18"/>
      <c r="H129" s="19"/>
      <c r="I129" s="360"/>
      <c r="J129" s="335"/>
      <c r="K129" s="22"/>
      <c r="L129" s="336"/>
      <c r="M129" s="250"/>
      <c r="N129" s="22"/>
      <c r="O129" s="336"/>
    </row>
    <row r="130" spans="1:15" s="16" customFormat="1" ht="11.1" customHeight="1">
      <c r="A130" s="11"/>
      <c r="B130" s="12"/>
      <c r="C130" s="244"/>
      <c r="D130" s="357"/>
      <c r="E130" s="13"/>
      <c r="F130" s="14"/>
      <c r="G130" s="15"/>
      <c r="I130" s="358"/>
      <c r="J130" s="333"/>
      <c r="K130" s="325"/>
      <c r="L130" s="332"/>
      <c r="M130" s="236"/>
      <c r="N130" s="325"/>
      <c r="O130" s="334"/>
    </row>
    <row r="131" spans="1:15" s="16" customFormat="1" ht="11.1" customHeight="1">
      <c r="A131" s="385"/>
      <c r="B131" s="386"/>
      <c r="C131" s="244"/>
      <c r="D131" s="357"/>
      <c r="E131" s="13"/>
      <c r="F131" s="14"/>
      <c r="G131" s="15"/>
      <c r="I131" s="358"/>
      <c r="J131" s="333"/>
      <c r="K131" s="24"/>
      <c r="L131" s="334"/>
      <c r="M131" s="236"/>
      <c r="N131" s="24"/>
      <c r="O131" s="334"/>
    </row>
    <row r="132" spans="1:15" s="16" customFormat="1" ht="11.1" customHeight="1">
      <c r="A132" s="387"/>
      <c r="B132" s="394" t="s">
        <v>729</v>
      </c>
      <c r="C132" s="245" t="s">
        <v>1039</v>
      </c>
      <c r="D132" s="389">
        <v>79.930000000000007</v>
      </c>
      <c r="E132" s="390" t="s">
        <v>741</v>
      </c>
      <c r="F132" s="17"/>
      <c r="G132" s="18"/>
      <c r="H132" s="19"/>
      <c r="I132" s="360"/>
      <c r="J132" s="335">
        <v>79.930000000000007</v>
      </c>
      <c r="K132" s="22" t="s">
        <v>1226</v>
      </c>
      <c r="L132" s="336"/>
      <c r="M132" s="250"/>
      <c r="N132" s="22"/>
      <c r="O132" s="336"/>
    </row>
    <row r="133" spans="1:15" s="16" customFormat="1" ht="11.1" customHeight="1">
      <c r="A133" s="11"/>
      <c r="B133" s="12"/>
      <c r="C133" s="244"/>
      <c r="D133" s="357"/>
      <c r="E133" s="13"/>
      <c r="F133" s="14"/>
      <c r="G133" s="15"/>
      <c r="I133" s="358"/>
      <c r="J133" s="337"/>
      <c r="K133" s="325"/>
      <c r="L133" s="332"/>
      <c r="M133" s="237"/>
      <c r="N133" s="325"/>
      <c r="O133" s="338"/>
    </row>
    <row r="134" spans="1:15" s="16" customFormat="1" ht="11.1" customHeight="1">
      <c r="A134" s="385"/>
      <c r="B134" s="386"/>
      <c r="C134" s="244"/>
      <c r="D134" s="357"/>
      <c r="E134" s="13"/>
      <c r="F134" s="14"/>
      <c r="G134" s="15"/>
      <c r="I134" s="358"/>
      <c r="J134" s="333"/>
      <c r="K134" s="24"/>
      <c r="L134" s="334"/>
      <c r="M134" s="236"/>
      <c r="N134" s="24"/>
      <c r="O134" s="334"/>
    </row>
    <row r="135" spans="1:15" s="16" customFormat="1" ht="11.1" customHeight="1">
      <c r="A135" s="387"/>
      <c r="B135" s="388" t="s">
        <v>730</v>
      </c>
      <c r="C135" s="245" t="s">
        <v>1039</v>
      </c>
      <c r="D135" s="389">
        <v>52.43</v>
      </c>
      <c r="E135" s="390" t="s">
        <v>741</v>
      </c>
      <c r="F135" s="17"/>
      <c r="G135" s="18"/>
      <c r="H135" s="19"/>
      <c r="I135" s="360"/>
      <c r="J135" s="335">
        <v>52.43</v>
      </c>
      <c r="K135" s="22" t="s">
        <v>1226</v>
      </c>
      <c r="L135" s="336"/>
      <c r="M135" s="250"/>
      <c r="N135" s="22"/>
      <c r="O135" s="336"/>
    </row>
    <row r="136" spans="1:15" s="16" customFormat="1" ht="11.1" customHeight="1">
      <c r="A136" s="11"/>
      <c r="B136" s="12"/>
      <c r="C136" s="244"/>
      <c r="D136" s="357"/>
      <c r="E136" s="13"/>
      <c r="F136" s="14"/>
      <c r="G136" s="15"/>
      <c r="I136" s="358"/>
      <c r="J136" s="337"/>
      <c r="K136" s="325"/>
      <c r="L136" s="332"/>
      <c r="M136" s="237"/>
      <c r="N136" s="325"/>
      <c r="O136" s="338"/>
    </row>
    <row r="137" spans="1:15" s="16" customFormat="1" ht="11.1" customHeight="1">
      <c r="A137" s="385"/>
      <c r="B137" s="386"/>
      <c r="C137" s="244"/>
      <c r="D137" s="357"/>
      <c r="E137" s="13"/>
      <c r="F137" s="14"/>
      <c r="G137" s="15"/>
      <c r="I137" s="358"/>
      <c r="J137" s="333"/>
      <c r="K137" s="24"/>
      <c r="L137" s="334"/>
      <c r="M137" s="236"/>
      <c r="N137" s="24"/>
      <c r="O137" s="334"/>
    </row>
    <row r="138" spans="1:15" s="16" customFormat="1" ht="11.1" customHeight="1">
      <c r="A138" s="387"/>
      <c r="B138" s="388" t="s">
        <v>731</v>
      </c>
      <c r="C138" s="245" t="s">
        <v>732</v>
      </c>
      <c r="D138" s="389">
        <v>36.35</v>
      </c>
      <c r="E138" s="390" t="s">
        <v>741</v>
      </c>
      <c r="F138" s="17"/>
      <c r="G138" s="18"/>
      <c r="H138" s="19"/>
      <c r="I138" s="360"/>
      <c r="J138" s="335">
        <v>36.35</v>
      </c>
      <c r="K138" s="22" t="s">
        <v>1226</v>
      </c>
      <c r="L138" s="336"/>
      <c r="M138" s="250"/>
      <c r="N138" s="22"/>
      <c r="O138" s="336"/>
    </row>
    <row r="139" spans="1:15" s="16" customFormat="1" ht="11.1" customHeight="1">
      <c r="A139" s="11"/>
      <c r="B139" s="12"/>
      <c r="C139" s="244"/>
      <c r="D139" s="357"/>
      <c r="E139" s="13"/>
      <c r="F139" s="14"/>
      <c r="G139" s="15"/>
      <c r="I139" s="358"/>
      <c r="J139" s="337"/>
      <c r="K139" s="325"/>
      <c r="L139" s="332"/>
      <c r="M139" s="237"/>
      <c r="N139" s="325"/>
      <c r="O139" s="338"/>
    </row>
    <row r="140" spans="1:15" s="16" customFormat="1" ht="11.1" customHeight="1">
      <c r="A140" s="385"/>
      <c r="B140" s="386"/>
      <c r="C140" s="244"/>
      <c r="D140" s="357"/>
      <c r="E140" s="13"/>
      <c r="F140" s="14"/>
      <c r="G140" s="15"/>
      <c r="I140" s="358"/>
      <c r="J140" s="333"/>
      <c r="K140" s="24"/>
      <c r="L140" s="334"/>
      <c r="M140" s="236"/>
      <c r="N140" s="24"/>
      <c r="O140" s="334"/>
    </row>
    <row r="141" spans="1:15" s="16" customFormat="1" ht="11.1" customHeight="1">
      <c r="A141" s="387"/>
      <c r="B141" s="394" t="s">
        <v>733</v>
      </c>
      <c r="C141" s="245" t="s">
        <v>734</v>
      </c>
      <c r="D141" s="389">
        <v>39.200000000000003</v>
      </c>
      <c r="E141" s="390" t="s">
        <v>741</v>
      </c>
      <c r="F141" s="17"/>
      <c r="G141" s="18"/>
      <c r="H141" s="19"/>
      <c r="I141" s="360"/>
      <c r="J141" s="335">
        <v>39.200000000000003</v>
      </c>
      <c r="K141" s="22" t="s">
        <v>1226</v>
      </c>
      <c r="L141" s="336"/>
      <c r="M141" s="240"/>
      <c r="N141" s="22"/>
      <c r="O141" s="345"/>
    </row>
    <row r="142" spans="1:15" s="16" customFormat="1" ht="11.1" customHeight="1">
      <c r="A142" s="11"/>
      <c r="B142" s="12"/>
      <c r="C142" s="244"/>
      <c r="D142" s="357"/>
      <c r="E142" s="13"/>
      <c r="F142" s="14"/>
      <c r="G142" s="15"/>
      <c r="I142" s="358"/>
      <c r="J142" s="346"/>
      <c r="K142" s="325"/>
      <c r="L142" s="332"/>
      <c r="M142" s="237"/>
      <c r="N142" s="325"/>
      <c r="O142" s="338"/>
    </row>
    <row r="143" spans="1:15" s="16" customFormat="1" ht="11.1" customHeight="1">
      <c r="A143" s="385"/>
      <c r="B143" s="386"/>
      <c r="C143" s="244"/>
      <c r="D143" s="357"/>
      <c r="E143" s="13"/>
      <c r="F143" s="14"/>
      <c r="G143" s="15"/>
      <c r="I143" s="358"/>
      <c r="J143" s="347"/>
      <c r="K143" s="24"/>
      <c r="L143" s="334"/>
      <c r="M143" s="236"/>
      <c r="N143" s="24"/>
      <c r="O143" s="334"/>
    </row>
    <row r="144" spans="1:15" s="16" customFormat="1" ht="11.1" customHeight="1">
      <c r="A144" s="387"/>
      <c r="B144" s="394" t="s">
        <v>735</v>
      </c>
      <c r="C144" s="245" t="s">
        <v>736</v>
      </c>
      <c r="D144" s="389">
        <v>269</v>
      </c>
      <c r="E144" s="390" t="s">
        <v>2</v>
      </c>
      <c r="F144" s="17"/>
      <c r="G144" s="18"/>
      <c r="H144" s="19"/>
      <c r="I144" s="360"/>
      <c r="J144" s="348">
        <v>269</v>
      </c>
      <c r="K144" s="22" t="s">
        <v>1220</v>
      </c>
      <c r="L144" s="336"/>
      <c r="M144" s="240"/>
      <c r="N144" s="22"/>
      <c r="O144" s="345"/>
    </row>
    <row r="145" spans="1:15" s="16" customFormat="1" ht="11.1" customHeight="1">
      <c r="A145" s="11"/>
      <c r="B145" s="12"/>
      <c r="C145" s="244"/>
      <c r="D145" s="357"/>
      <c r="E145" s="13"/>
      <c r="F145" s="14"/>
      <c r="G145" s="15"/>
      <c r="I145" s="358"/>
      <c r="J145" s="346"/>
      <c r="K145" s="325"/>
      <c r="L145" s="332"/>
      <c r="M145" s="237"/>
      <c r="N145" s="325"/>
      <c r="O145" s="338"/>
    </row>
    <row r="146" spans="1:15" s="16" customFormat="1" ht="11.1" customHeight="1">
      <c r="A146" s="385"/>
      <c r="B146" s="386"/>
      <c r="C146" s="244"/>
      <c r="D146" s="357"/>
      <c r="E146" s="13"/>
      <c r="F146" s="14"/>
      <c r="G146" s="15"/>
      <c r="I146" s="358"/>
      <c r="J146" s="347"/>
      <c r="K146" s="24"/>
      <c r="L146" s="334"/>
      <c r="M146" s="236"/>
      <c r="N146" s="24"/>
      <c r="O146" s="334"/>
    </row>
    <row r="147" spans="1:15" s="16" customFormat="1" ht="11.1" customHeight="1">
      <c r="A147" s="387"/>
      <c r="B147" s="394" t="s">
        <v>1180</v>
      </c>
      <c r="C147" s="245"/>
      <c r="D147" s="389"/>
      <c r="E147" s="390"/>
      <c r="F147" s="17"/>
      <c r="G147" s="18"/>
      <c r="H147" s="19"/>
      <c r="I147" s="360"/>
      <c r="J147" s="348"/>
      <c r="K147" s="22"/>
      <c r="L147" s="336"/>
      <c r="M147" s="240"/>
      <c r="N147" s="22"/>
      <c r="O147" s="345"/>
    </row>
    <row r="148" spans="1:15" s="16" customFormat="1" ht="11.1" customHeight="1">
      <c r="A148" s="11"/>
      <c r="B148" s="12"/>
      <c r="C148" s="244" t="s">
        <v>1136</v>
      </c>
      <c r="D148" s="357"/>
      <c r="E148" s="13"/>
      <c r="F148" s="14"/>
      <c r="G148" s="15"/>
      <c r="I148" s="358"/>
      <c r="J148" s="346" t="s">
        <v>1076</v>
      </c>
      <c r="K148" s="325"/>
      <c r="L148" s="239"/>
      <c r="M148" s="346" t="s">
        <v>1076</v>
      </c>
      <c r="N148" s="325"/>
      <c r="O148" s="338"/>
    </row>
    <row r="149" spans="1:15" s="16" customFormat="1" ht="11.1" customHeight="1">
      <c r="A149" s="385"/>
      <c r="B149" s="386" t="s">
        <v>1137</v>
      </c>
      <c r="C149" s="244" t="s">
        <v>1138</v>
      </c>
      <c r="D149" s="357"/>
      <c r="E149" s="13"/>
      <c r="F149" s="14"/>
      <c r="G149" s="15"/>
      <c r="I149" s="358"/>
      <c r="J149" s="402">
        <v>0.54</v>
      </c>
      <c r="K149" s="24"/>
      <c r="L149" s="2"/>
      <c r="M149" s="403">
        <v>0.46</v>
      </c>
      <c r="N149" s="24"/>
      <c r="O149" s="334"/>
    </row>
    <row r="150" spans="1:15" s="16" customFormat="1" ht="11.1" customHeight="1">
      <c r="A150" s="387"/>
      <c r="B150" s="388"/>
      <c r="C150" s="245" t="s">
        <v>1139</v>
      </c>
      <c r="D150" s="359">
        <v>4</v>
      </c>
      <c r="E150" s="390" t="s">
        <v>1142</v>
      </c>
      <c r="F150" s="17"/>
      <c r="G150" s="18"/>
      <c r="H150" s="19"/>
      <c r="I150" s="360"/>
      <c r="J150" s="348"/>
      <c r="K150" s="22" t="s">
        <v>1222</v>
      </c>
      <c r="L150" s="329"/>
      <c r="M150" s="240"/>
      <c r="N150" s="22" t="s">
        <v>1222</v>
      </c>
      <c r="O150" s="340"/>
    </row>
    <row r="151" spans="1:15" s="16" customFormat="1" ht="11.1" customHeight="1">
      <c r="A151" s="11"/>
      <c r="B151" s="12"/>
      <c r="C151" s="244" t="s">
        <v>1136</v>
      </c>
      <c r="D151" s="357"/>
      <c r="E151" s="13"/>
      <c r="F151" s="14"/>
      <c r="G151" s="15"/>
      <c r="I151" s="358"/>
      <c r="J151" s="346" t="s">
        <v>1076</v>
      </c>
      <c r="K151" s="325"/>
      <c r="L151" s="239"/>
      <c r="M151" s="346" t="s">
        <v>1076</v>
      </c>
      <c r="N151" s="325"/>
      <c r="O151" s="338"/>
    </row>
    <row r="152" spans="1:15" s="16" customFormat="1" ht="11.1" customHeight="1">
      <c r="A152" s="385"/>
      <c r="B152" s="386" t="s">
        <v>1140</v>
      </c>
      <c r="C152" s="244" t="s">
        <v>1138</v>
      </c>
      <c r="D152" s="357"/>
      <c r="E152" s="13"/>
      <c r="F152" s="14"/>
      <c r="G152" s="15"/>
      <c r="I152" s="358"/>
      <c r="J152" s="402">
        <v>0.54</v>
      </c>
      <c r="K152" s="24"/>
      <c r="L152" s="2"/>
      <c r="M152" s="403">
        <v>0.46</v>
      </c>
      <c r="N152" s="24"/>
      <c r="O152" s="334"/>
    </row>
    <row r="153" spans="1:15" s="16" customFormat="1" ht="11.1" customHeight="1">
      <c r="A153" s="387"/>
      <c r="B153" s="388"/>
      <c r="C153" s="245" t="s">
        <v>1141</v>
      </c>
      <c r="D153" s="359">
        <v>8</v>
      </c>
      <c r="E153" s="419" t="s">
        <v>1143</v>
      </c>
      <c r="F153" s="17"/>
      <c r="G153" s="18"/>
      <c r="H153" s="19"/>
      <c r="I153" s="360"/>
      <c r="J153" s="348"/>
      <c r="K153" s="22" t="s">
        <v>1223</v>
      </c>
      <c r="L153" s="329"/>
      <c r="M153" s="240"/>
      <c r="N153" s="22" t="s">
        <v>1223</v>
      </c>
      <c r="O153" s="340"/>
    </row>
    <row r="154" spans="1:15" s="16" customFormat="1" ht="11.1" customHeight="1">
      <c r="A154" s="11"/>
      <c r="B154" s="12"/>
      <c r="C154" s="244"/>
      <c r="D154" s="357"/>
      <c r="E154" s="13"/>
      <c r="F154" s="14"/>
      <c r="G154" s="15"/>
      <c r="I154" s="358"/>
      <c r="J154" s="346"/>
      <c r="K154" s="325"/>
      <c r="L154" s="239"/>
      <c r="M154" s="346"/>
      <c r="N154" s="325"/>
      <c r="O154" s="338"/>
    </row>
    <row r="155" spans="1:15" s="16" customFormat="1" ht="11.1" customHeight="1">
      <c r="A155" s="385"/>
      <c r="B155" s="386"/>
      <c r="C155" s="244"/>
      <c r="D155" s="357"/>
      <c r="E155" s="13"/>
      <c r="F155" s="14"/>
      <c r="G155" s="15"/>
      <c r="I155" s="358"/>
      <c r="J155" s="402"/>
      <c r="K155" s="24"/>
      <c r="L155" s="2"/>
      <c r="M155" s="403"/>
      <c r="N155" s="24"/>
      <c r="O155" s="334"/>
    </row>
    <row r="156" spans="1:15" s="16" customFormat="1" ht="11.1" customHeight="1">
      <c r="A156" s="387"/>
      <c r="B156" s="388"/>
      <c r="C156" s="245"/>
      <c r="D156" s="359"/>
      <c r="E156" s="419"/>
      <c r="F156" s="17"/>
      <c r="G156" s="18"/>
      <c r="H156" s="19"/>
      <c r="I156" s="360"/>
      <c r="J156" s="348"/>
      <c r="K156" s="22"/>
      <c r="L156" s="329"/>
      <c r="M156" s="240"/>
      <c r="N156" s="22"/>
      <c r="O156" s="340"/>
    </row>
    <row r="157" spans="1:15" s="16" customFormat="1" ht="11.1" customHeight="1">
      <c r="A157" s="11"/>
      <c r="B157" s="12"/>
      <c r="C157" s="244"/>
      <c r="D157" s="357"/>
      <c r="E157" s="13"/>
      <c r="F157" s="14"/>
      <c r="G157" s="15"/>
      <c r="I157" s="358"/>
      <c r="J157" s="346"/>
      <c r="K157" s="325"/>
      <c r="L157" s="239"/>
      <c r="M157" s="346"/>
      <c r="N157" s="325"/>
      <c r="O157" s="338"/>
    </row>
    <row r="158" spans="1:15" s="16" customFormat="1" ht="11.1" customHeight="1">
      <c r="A158" s="385"/>
      <c r="B158" s="386"/>
      <c r="C158" s="244"/>
      <c r="D158" s="357"/>
      <c r="E158" s="13"/>
      <c r="F158" s="14"/>
      <c r="G158" s="15"/>
      <c r="I158" s="358"/>
      <c r="J158" s="402"/>
      <c r="K158" s="24"/>
      <c r="L158" s="2"/>
      <c r="M158" s="403"/>
      <c r="N158" s="24"/>
      <c r="O158" s="334"/>
    </row>
    <row r="159" spans="1:15" s="16" customFormat="1" ht="11.1" customHeight="1">
      <c r="A159" s="387"/>
      <c r="B159" s="388"/>
      <c r="C159" s="245"/>
      <c r="D159" s="359"/>
      <c r="E159" s="419"/>
      <c r="F159" s="17"/>
      <c r="G159" s="18"/>
      <c r="H159" s="19"/>
      <c r="I159" s="360"/>
      <c r="J159" s="348"/>
      <c r="K159" s="22"/>
      <c r="L159" s="329"/>
      <c r="M159" s="240"/>
      <c r="N159" s="22"/>
      <c r="O159" s="340"/>
    </row>
    <row r="160" spans="1:15" s="16" customFormat="1" ht="11.1" customHeight="1">
      <c r="A160" s="11"/>
      <c r="B160" s="12"/>
      <c r="C160" s="244"/>
      <c r="D160" s="357"/>
      <c r="E160" s="13"/>
      <c r="F160" s="14"/>
      <c r="G160" s="15"/>
      <c r="I160" s="358"/>
      <c r="J160" s="346"/>
      <c r="K160" s="325"/>
      <c r="L160" s="239"/>
      <c r="M160" s="346"/>
      <c r="N160" s="325"/>
      <c r="O160" s="338"/>
    </row>
    <row r="161" spans="1:16" s="16" customFormat="1" ht="11.1" customHeight="1">
      <c r="A161" s="385"/>
      <c r="B161" s="386"/>
      <c r="C161" s="244"/>
      <c r="D161" s="357"/>
      <c r="E161" s="13"/>
      <c r="F161" s="14"/>
      <c r="G161" s="15"/>
      <c r="I161" s="358"/>
      <c r="J161" s="402"/>
      <c r="K161" s="24"/>
      <c r="L161" s="2"/>
      <c r="M161" s="403"/>
      <c r="N161" s="24"/>
      <c r="O161" s="334"/>
    </row>
    <row r="162" spans="1:16" s="16" customFormat="1" ht="11.1" customHeight="1">
      <c r="A162" s="387"/>
      <c r="B162" s="388"/>
      <c r="C162" s="245"/>
      <c r="D162" s="359"/>
      <c r="E162" s="419"/>
      <c r="F162" s="17"/>
      <c r="G162" s="18"/>
      <c r="H162" s="19"/>
      <c r="I162" s="360"/>
      <c r="J162" s="348"/>
      <c r="K162" s="22"/>
      <c r="L162" s="329"/>
      <c r="M162" s="240"/>
      <c r="N162" s="22"/>
      <c r="O162" s="340"/>
    </row>
    <row r="163" spans="1:16" s="16" customFormat="1" ht="11.1" customHeight="1">
      <c r="A163" s="11"/>
      <c r="B163" s="12"/>
      <c r="C163" s="244"/>
      <c r="D163" s="357"/>
      <c r="E163" s="13"/>
      <c r="F163" s="14"/>
      <c r="G163" s="15"/>
      <c r="I163" s="358"/>
      <c r="J163" s="346"/>
      <c r="K163" s="325"/>
      <c r="L163" s="239"/>
      <c r="M163" s="346"/>
      <c r="N163" s="325"/>
      <c r="O163" s="338"/>
    </row>
    <row r="164" spans="1:16" s="16" customFormat="1" ht="11.1" customHeight="1">
      <c r="A164" s="385"/>
      <c r="B164" s="386"/>
      <c r="C164" s="244"/>
      <c r="D164" s="357"/>
      <c r="E164" s="13"/>
      <c r="F164" s="14"/>
      <c r="G164" s="15"/>
      <c r="I164" s="358"/>
      <c r="J164" s="402"/>
      <c r="K164" s="24"/>
      <c r="L164" s="2"/>
      <c r="M164" s="403"/>
      <c r="N164" s="24"/>
      <c r="O164" s="334"/>
    </row>
    <row r="165" spans="1:16" s="16" customFormat="1" ht="11.1" customHeight="1">
      <c r="A165" s="387"/>
      <c r="B165" s="388"/>
      <c r="C165" s="245"/>
      <c r="D165" s="359"/>
      <c r="E165" s="419"/>
      <c r="F165" s="17"/>
      <c r="G165" s="18"/>
      <c r="H165" s="19"/>
      <c r="I165" s="360"/>
      <c r="J165" s="348"/>
      <c r="K165" s="22"/>
      <c r="L165" s="329"/>
      <c r="M165" s="240"/>
      <c r="N165" s="22"/>
      <c r="O165" s="340"/>
    </row>
    <row r="166" spans="1:16" s="16" customFormat="1" ht="11.1" customHeight="1">
      <c r="A166" s="11"/>
      <c r="B166" s="12"/>
      <c r="C166" s="244"/>
      <c r="D166" s="357"/>
      <c r="E166" s="13"/>
      <c r="F166" s="14"/>
      <c r="G166" s="15"/>
      <c r="I166" s="358"/>
      <c r="J166" s="346"/>
      <c r="K166" s="325"/>
      <c r="L166" s="239"/>
      <c r="M166" s="346"/>
      <c r="N166" s="325"/>
      <c r="O166" s="338"/>
    </row>
    <row r="167" spans="1:16" s="16" customFormat="1" ht="11.1" customHeight="1">
      <c r="A167" s="385"/>
      <c r="B167" s="386"/>
      <c r="C167" s="244"/>
      <c r="D167" s="357"/>
      <c r="E167" s="13"/>
      <c r="F167" s="14"/>
      <c r="G167" s="15"/>
      <c r="I167" s="358"/>
      <c r="J167" s="402"/>
      <c r="K167" s="24"/>
      <c r="L167" s="2"/>
      <c r="M167" s="403"/>
      <c r="N167" s="24"/>
      <c r="O167" s="334"/>
    </row>
    <row r="168" spans="1:16" s="16" customFormat="1" ht="11.1" customHeight="1">
      <c r="A168" s="387"/>
      <c r="B168" s="388"/>
      <c r="C168" s="245"/>
      <c r="D168" s="359"/>
      <c r="E168" s="419"/>
      <c r="F168" s="17"/>
      <c r="G168" s="18"/>
      <c r="H168" s="19"/>
      <c r="I168" s="360"/>
      <c r="J168" s="348"/>
      <c r="K168" s="22"/>
      <c r="L168" s="329"/>
      <c r="M168" s="240"/>
      <c r="N168" s="22"/>
      <c r="O168" s="340"/>
    </row>
    <row r="169" spans="1:16" s="16" customFormat="1" ht="11.1" customHeight="1">
      <c r="A169" s="11"/>
      <c r="B169" s="12"/>
      <c r="C169" s="244"/>
      <c r="D169" s="357"/>
      <c r="E169" s="13"/>
      <c r="F169" s="14"/>
      <c r="G169" s="15"/>
      <c r="I169" s="358"/>
      <c r="J169" s="346"/>
      <c r="K169" s="325"/>
      <c r="L169" s="239"/>
      <c r="M169" s="346"/>
      <c r="N169" s="325"/>
      <c r="O169" s="338"/>
    </row>
    <row r="170" spans="1:16" s="16" customFormat="1" ht="11.1" customHeight="1">
      <c r="A170" s="385"/>
      <c r="B170" s="386"/>
      <c r="C170" s="244"/>
      <c r="D170" s="357"/>
      <c r="E170" s="13"/>
      <c r="F170" s="14"/>
      <c r="G170" s="15"/>
      <c r="I170" s="358"/>
      <c r="J170" s="402"/>
      <c r="K170" s="24"/>
      <c r="L170" s="2"/>
      <c r="M170" s="403"/>
      <c r="N170" s="24"/>
      <c r="O170" s="334"/>
    </row>
    <row r="171" spans="1:16" s="16" customFormat="1" ht="11.1" customHeight="1">
      <c r="A171" s="387"/>
      <c r="B171" s="388"/>
      <c r="C171" s="245"/>
      <c r="D171" s="359"/>
      <c r="E171" s="419"/>
      <c r="F171" s="17"/>
      <c r="G171" s="18"/>
      <c r="H171" s="19"/>
      <c r="I171" s="360"/>
      <c r="J171" s="348"/>
      <c r="K171" s="22"/>
      <c r="L171" s="329"/>
      <c r="M171" s="240"/>
      <c r="N171" s="22"/>
      <c r="O171" s="340"/>
    </row>
    <row r="172" spans="1:16" s="16" customFormat="1" ht="11.1" customHeight="1">
      <c r="A172" s="302"/>
      <c r="B172" s="23"/>
      <c r="C172" s="246"/>
      <c r="D172" s="361"/>
      <c r="E172" s="24"/>
      <c r="F172" s="20"/>
      <c r="G172" s="21"/>
      <c r="H172" s="25"/>
      <c r="I172" s="362"/>
      <c r="J172" s="347"/>
      <c r="K172" s="24"/>
      <c r="L172" s="2"/>
      <c r="M172" s="347"/>
      <c r="N172" s="235"/>
      <c r="O172" s="334"/>
    </row>
    <row r="173" spans="1:16" s="16" customFormat="1" ht="11.1" customHeight="1">
      <c r="A173" s="69"/>
      <c r="B173" s="26"/>
      <c r="C173" s="246"/>
      <c r="D173" s="361"/>
      <c r="E173" s="24"/>
      <c r="F173" s="20"/>
      <c r="G173" s="21"/>
      <c r="H173" s="2"/>
      <c r="I173" s="362"/>
      <c r="J173" s="402"/>
      <c r="K173" s="24"/>
      <c r="L173" s="249"/>
      <c r="M173" s="403"/>
      <c r="N173" s="235"/>
      <c r="O173" s="349"/>
      <c r="P173" s="103"/>
    </row>
    <row r="174" spans="1:16" s="16" customFormat="1" ht="11.1" customHeight="1">
      <c r="A174" s="61"/>
      <c r="B174" s="27"/>
      <c r="C174" s="247"/>
      <c r="D174" s="363"/>
      <c r="E174" s="351"/>
      <c r="F174" s="364"/>
      <c r="G174" s="324"/>
      <c r="H174" s="352"/>
      <c r="I174" s="365"/>
      <c r="J174" s="350"/>
      <c r="K174" s="351"/>
      <c r="L174" s="352"/>
      <c r="M174" s="353"/>
      <c r="N174" s="354"/>
      <c r="O174" s="355"/>
    </row>
  </sheetData>
  <mergeCells count="8">
    <mergeCell ref="A2:O2"/>
    <mergeCell ref="A4:A6"/>
    <mergeCell ref="B4:B6"/>
    <mergeCell ref="C4:C6"/>
    <mergeCell ref="D4:I5"/>
    <mergeCell ref="J4:L5"/>
    <mergeCell ref="M4:O5"/>
    <mergeCell ref="H6:I6"/>
  </mergeCells>
  <phoneticPr fontId="15"/>
  <printOptions horizontalCentered="1" verticalCentered="1"/>
  <pageMargins left="0" right="0" top="0.59055118110236227" bottom="0" header="0" footer="0"/>
  <headerFooter alignWithMargins="0"/>
  <rowBreaks count="3" manualBreakCount="3">
    <brk id="48" max="14" man="1"/>
    <brk id="90" max="16383" man="1"/>
    <brk id="132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80A51-C7C2-4F6D-B60E-8A076BC1FF63}">
  <sheetPr>
    <tabColor indexed="42"/>
    <pageSetUpPr fitToPage="1"/>
  </sheetPr>
  <dimension ref="A1:P99"/>
  <sheetViews>
    <sheetView showZeros="0" view="pageBreakPreview" zoomScaleNormal="100" zoomScaleSheetLayoutView="100" workbookViewId="0">
      <selection sqref="A1:XFD1048576"/>
    </sheetView>
  </sheetViews>
  <sheetFormatPr defaultColWidth="8.796875" defaultRowHeight="17.25"/>
  <cols>
    <col min="1" max="1" width="3.69921875" style="28" customWidth="1"/>
    <col min="2" max="2" width="20.69921875" style="28" customWidth="1"/>
    <col min="3" max="3" width="19.69921875" style="248" customWidth="1"/>
    <col min="4" max="4" width="4.69921875" style="29" customWidth="1"/>
    <col min="5" max="5" width="3.19921875" style="28" customWidth="1"/>
    <col min="6" max="6" width="6.69921875" style="28" customWidth="1"/>
    <col min="7" max="7" width="8.69921875" style="28" customWidth="1"/>
    <col min="8" max="8" width="9.69921875" style="28" customWidth="1"/>
    <col min="9" max="9" width="4.296875" style="28" customWidth="1"/>
    <col min="10" max="10" width="4.69921875" style="28" customWidth="1"/>
    <col min="11" max="11" width="3.19921875" style="40" customWidth="1"/>
    <col min="12" max="12" width="8.69921875" style="28" customWidth="1"/>
    <col min="13" max="13" width="4.69921875" style="28" customWidth="1"/>
    <col min="14" max="14" width="3.19921875" style="28" customWidth="1"/>
    <col min="15" max="15" width="8.69921875" style="28" customWidth="1"/>
    <col min="16" max="16" width="9.3984375" style="28" bestFit="1" customWidth="1"/>
    <col min="17" max="16384" width="8.796875" style="28"/>
  </cols>
  <sheetData>
    <row r="1" spans="1:15" s="3" customFormat="1" ht="13.5">
      <c r="A1" s="1"/>
      <c r="B1" s="2"/>
      <c r="C1" s="243"/>
      <c r="D1" s="4"/>
      <c r="E1" s="5"/>
      <c r="F1" s="6"/>
      <c r="G1" s="7"/>
      <c r="H1" s="8"/>
      <c r="I1" s="9"/>
      <c r="K1" s="5"/>
      <c r="N1" s="8" t="s">
        <v>579</v>
      </c>
      <c r="O1" s="5">
        <v>1</v>
      </c>
    </row>
    <row r="2" spans="1:15" s="10" customFormat="1" ht="30" customHeight="1">
      <c r="A2" s="523" t="s">
        <v>1219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5"/>
    </row>
    <row r="3" spans="1:15" s="10" customFormat="1" ht="13.5" customHeight="1">
      <c r="A3" s="281"/>
      <c r="B3" s="30" t="s">
        <v>1217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3"/>
    </row>
    <row r="4" spans="1:15" s="10" customFormat="1" ht="15.95" customHeight="1">
      <c r="A4" s="536" t="s">
        <v>6</v>
      </c>
      <c r="B4" s="539" t="s">
        <v>33</v>
      </c>
      <c r="C4" s="542" t="s">
        <v>8</v>
      </c>
      <c r="D4" s="526" t="s">
        <v>1213</v>
      </c>
      <c r="E4" s="527"/>
      <c r="F4" s="527"/>
      <c r="G4" s="527"/>
      <c r="H4" s="527"/>
      <c r="I4" s="528"/>
      <c r="J4" s="526" t="s">
        <v>1214</v>
      </c>
      <c r="K4" s="527"/>
      <c r="L4" s="532"/>
      <c r="M4" s="534" t="s">
        <v>1215</v>
      </c>
      <c r="N4" s="527"/>
      <c r="O4" s="528"/>
    </row>
    <row r="5" spans="1:15" s="10" customFormat="1" ht="15.95" customHeight="1">
      <c r="A5" s="537"/>
      <c r="B5" s="540"/>
      <c r="C5" s="543"/>
      <c r="D5" s="529"/>
      <c r="E5" s="530"/>
      <c r="F5" s="530"/>
      <c r="G5" s="530"/>
      <c r="H5" s="530"/>
      <c r="I5" s="531"/>
      <c r="J5" s="529"/>
      <c r="K5" s="530"/>
      <c r="L5" s="533"/>
      <c r="M5" s="535"/>
      <c r="N5" s="530"/>
      <c r="O5" s="531"/>
    </row>
    <row r="6" spans="1:15" s="3" customFormat="1" ht="15.95" customHeight="1">
      <c r="A6" s="538"/>
      <c r="B6" s="541"/>
      <c r="C6" s="544"/>
      <c r="D6" s="356" t="s">
        <v>4</v>
      </c>
      <c r="E6" s="304" t="s">
        <v>5</v>
      </c>
      <c r="F6" s="305"/>
      <c r="G6" s="306"/>
      <c r="H6" s="545"/>
      <c r="I6" s="546"/>
      <c r="J6" s="341" t="s">
        <v>4</v>
      </c>
      <c r="K6" s="304" t="s">
        <v>5</v>
      </c>
      <c r="L6" s="307"/>
      <c r="M6" s="308" t="s">
        <v>4</v>
      </c>
      <c r="N6" s="304" t="s">
        <v>5</v>
      </c>
      <c r="O6" s="342"/>
    </row>
    <row r="7" spans="1:15" s="16" customFormat="1" ht="11.1" customHeight="1">
      <c r="A7" s="11"/>
      <c r="B7" s="12"/>
      <c r="C7" s="244"/>
      <c r="D7" s="357"/>
      <c r="E7" s="13"/>
      <c r="F7" s="14"/>
      <c r="G7" s="15"/>
      <c r="I7" s="358"/>
      <c r="J7" s="343"/>
      <c r="K7" s="13"/>
      <c r="M7" s="234"/>
      <c r="N7" s="12"/>
      <c r="O7" s="344"/>
    </row>
    <row r="8" spans="1:15" s="16" customFormat="1" ht="11.1" customHeight="1">
      <c r="A8" s="385"/>
      <c r="B8" s="386"/>
      <c r="C8" s="244"/>
      <c r="D8" s="357"/>
      <c r="E8" s="13"/>
      <c r="F8" s="14"/>
      <c r="G8" s="15"/>
      <c r="I8" s="358"/>
      <c r="J8" s="343"/>
      <c r="K8" s="13"/>
      <c r="M8" s="234"/>
      <c r="N8" s="12"/>
      <c r="O8" s="344"/>
    </row>
    <row r="9" spans="1:15" s="16" customFormat="1" ht="11.1" customHeight="1">
      <c r="A9" s="387" t="s">
        <v>1110</v>
      </c>
      <c r="B9" s="388" t="s">
        <v>746</v>
      </c>
      <c r="C9" s="245"/>
      <c r="D9" s="359"/>
      <c r="E9" s="390"/>
      <c r="F9" s="17"/>
      <c r="G9" s="18"/>
      <c r="H9" s="19"/>
      <c r="I9" s="360"/>
      <c r="J9" s="343"/>
      <c r="K9" s="13"/>
      <c r="M9" s="234"/>
      <c r="N9" s="12"/>
      <c r="O9" s="344"/>
    </row>
    <row r="10" spans="1:15" s="16" customFormat="1" ht="11.1" customHeight="1">
      <c r="A10" s="11"/>
      <c r="B10" s="12"/>
      <c r="C10" s="244"/>
      <c r="D10" s="357"/>
      <c r="E10" s="13"/>
      <c r="F10" s="14"/>
      <c r="G10" s="15"/>
      <c r="I10" s="358"/>
      <c r="J10" s="331"/>
      <c r="K10" s="325"/>
      <c r="L10" s="326"/>
      <c r="M10" s="327"/>
      <c r="N10" s="325"/>
      <c r="O10" s="332"/>
    </row>
    <row r="11" spans="1:15" s="16" customFormat="1" ht="11.1" customHeight="1">
      <c r="A11" s="385"/>
      <c r="B11" s="386"/>
      <c r="C11" s="244"/>
      <c r="D11" s="357"/>
      <c r="E11" s="13"/>
      <c r="F11" s="14"/>
      <c r="G11" s="15"/>
      <c r="I11" s="358"/>
      <c r="J11" s="333"/>
      <c r="K11" s="24"/>
      <c r="L11" s="2"/>
      <c r="M11" s="236"/>
      <c r="N11" s="24"/>
      <c r="O11" s="334"/>
    </row>
    <row r="12" spans="1:15" s="16" customFormat="1" ht="11.1" customHeight="1">
      <c r="A12" s="387"/>
      <c r="B12" s="388" t="s">
        <v>747</v>
      </c>
      <c r="C12" s="245"/>
      <c r="D12" s="389"/>
      <c r="E12" s="390"/>
      <c r="F12" s="17"/>
      <c r="G12" s="18"/>
      <c r="H12" s="19"/>
      <c r="I12" s="360"/>
      <c r="J12" s="335"/>
      <c r="K12" s="22"/>
      <c r="L12" s="21"/>
      <c r="M12" s="250"/>
      <c r="N12" s="22"/>
      <c r="O12" s="336"/>
    </row>
    <row r="13" spans="1:15" s="16" customFormat="1" ht="11.1" customHeight="1">
      <c r="A13" s="11"/>
      <c r="B13" s="12"/>
      <c r="C13" s="244"/>
      <c r="D13" s="357"/>
      <c r="E13" s="13"/>
      <c r="F13" s="14"/>
      <c r="G13" s="15"/>
      <c r="I13" s="358"/>
      <c r="J13" s="337"/>
      <c r="K13" s="251"/>
      <c r="L13" s="239"/>
      <c r="M13" s="237"/>
      <c r="N13" s="251"/>
      <c r="O13" s="338"/>
    </row>
    <row r="14" spans="1:15" s="16" customFormat="1" ht="11.1" customHeight="1">
      <c r="A14" s="385"/>
      <c r="B14" s="386"/>
      <c r="C14" s="244"/>
      <c r="D14" s="357"/>
      <c r="E14" s="13"/>
      <c r="F14" s="14"/>
      <c r="G14" s="15"/>
      <c r="H14" s="413"/>
      <c r="I14" s="358"/>
      <c r="J14" s="333"/>
      <c r="K14" s="24"/>
      <c r="L14" s="2"/>
      <c r="M14" s="236"/>
      <c r="N14" s="24"/>
      <c r="O14" s="334"/>
    </row>
    <row r="15" spans="1:15" s="16" customFormat="1" ht="11.1" customHeight="1">
      <c r="A15" s="387"/>
      <c r="B15" s="394" t="s">
        <v>701</v>
      </c>
      <c r="C15" s="245" t="s">
        <v>1201</v>
      </c>
      <c r="D15" s="389">
        <v>150</v>
      </c>
      <c r="E15" s="390" t="s">
        <v>73</v>
      </c>
      <c r="F15" s="17"/>
      <c r="G15" s="18"/>
      <c r="H15" s="19"/>
      <c r="I15" s="360"/>
      <c r="J15" s="335">
        <v>50</v>
      </c>
      <c r="K15" s="22" t="s">
        <v>1227</v>
      </c>
      <c r="L15" s="336"/>
      <c r="M15" s="250">
        <v>100</v>
      </c>
      <c r="N15" s="22" t="s">
        <v>1227</v>
      </c>
      <c r="O15" s="336"/>
    </row>
    <row r="16" spans="1:15" s="16" customFormat="1" ht="11.1" customHeight="1">
      <c r="A16" s="11"/>
      <c r="B16" s="12"/>
      <c r="C16" s="244"/>
      <c r="D16" s="357"/>
      <c r="E16" s="13"/>
      <c r="F16" s="14"/>
      <c r="G16" s="15"/>
      <c r="I16" s="358"/>
      <c r="J16" s="337"/>
      <c r="K16" s="251"/>
      <c r="L16" s="239"/>
      <c r="M16" s="237"/>
      <c r="N16" s="251"/>
      <c r="O16" s="338"/>
    </row>
    <row r="17" spans="1:15" s="16" customFormat="1" ht="11.1" customHeight="1">
      <c r="A17" s="385"/>
      <c r="B17" s="386"/>
      <c r="C17" s="244"/>
      <c r="D17" s="357"/>
      <c r="E17" s="13"/>
      <c r="F17" s="14"/>
      <c r="G17" s="15"/>
      <c r="H17" s="413"/>
      <c r="I17" s="358"/>
      <c r="J17" s="333"/>
      <c r="K17" s="24"/>
      <c r="L17" s="2"/>
      <c r="M17" s="236"/>
      <c r="N17" s="24"/>
      <c r="O17" s="334"/>
    </row>
    <row r="18" spans="1:15" s="16" customFormat="1" ht="11.1" customHeight="1">
      <c r="A18" s="387"/>
      <c r="B18" s="388" t="s">
        <v>707</v>
      </c>
      <c r="C18" s="245"/>
      <c r="D18" s="389"/>
      <c r="E18" s="390"/>
      <c r="F18" s="17"/>
      <c r="G18" s="18"/>
      <c r="H18" s="19"/>
      <c r="I18" s="360"/>
      <c r="J18" s="335"/>
      <c r="K18" s="22"/>
      <c r="L18" s="336"/>
      <c r="M18" s="250"/>
      <c r="N18" s="22"/>
      <c r="O18" s="336"/>
    </row>
    <row r="19" spans="1:15" s="16" customFormat="1" ht="11.1" customHeight="1">
      <c r="A19" s="11"/>
      <c r="B19" s="12"/>
      <c r="C19" s="244"/>
      <c r="D19" s="357"/>
      <c r="E19" s="13"/>
      <c r="F19" s="14"/>
      <c r="G19" s="15"/>
      <c r="I19" s="358"/>
      <c r="J19" s="337"/>
      <c r="K19" s="251"/>
      <c r="L19" s="239"/>
      <c r="M19" s="237"/>
      <c r="N19" s="251"/>
      <c r="O19" s="338"/>
    </row>
    <row r="20" spans="1:15" s="16" customFormat="1" ht="11.1" customHeight="1">
      <c r="A20" s="385"/>
      <c r="B20" s="386"/>
      <c r="C20" s="244"/>
      <c r="D20" s="357"/>
      <c r="E20" s="13"/>
      <c r="F20" s="14"/>
      <c r="G20" s="15"/>
      <c r="H20" s="413"/>
      <c r="I20" s="358"/>
      <c r="J20" s="333"/>
      <c r="K20" s="24"/>
      <c r="L20" s="2"/>
      <c r="M20" s="236"/>
      <c r="N20" s="24"/>
      <c r="O20" s="334"/>
    </row>
    <row r="21" spans="1:15" s="16" customFormat="1" ht="11.1" customHeight="1">
      <c r="A21" s="387"/>
      <c r="B21" s="394" t="s">
        <v>711</v>
      </c>
      <c r="C21" s="245" t="s">
        <v>1064</v>
      </c>
      <c r="D21" s="389">
        <v>150</v>
      </c>
      <c r="E21" s="390" t="s">
        <v>73</v>
      </c>
      <c r="F21" s="17"/>
      <c r="G21" s="18"/>
      <c r="H21" s="19"/>
      <c r="I21" s="360"/>
      <c r="J21" s="335">
        <v>50</v>
      </c>
      <c r="K21" s="22" t="s">
        <v>1227</v>
      </c>
      <c r="L21" s="336"/>
      <c r="M21" s="250">
        <v>100</v>
      </c>
      <c r="N21" s="22" t="s">
        <v>1227</v>
      </c>
      <c r="O21" s="336"/>
    </row>
    <row r="22" spans="1:15" s="16" customFormat="1" ht="11.1" customHeight="1">
      <c r="A22" s="11"/>
      <c r="B22" s="12"/>
      <c r="C22" s="244"/>
      <c r="D22" s="357"/>
      <c r="E22" s="13"/>
      <c r="F22" s="14"/>
      <c r="G22" s="15"/>
      <c r="I22" s="358"/>
      <c r="J22" s="337"/>
      <c r="K22" s="251"/>
      <c r="L22" s="239"/>
      <c r="M22" s="237"/>
      <c r="N22" s="251"/>
      <c r="O22" s="338"/>
    </row>
    <row r="23" spans="1:15" s="16" customFormat="1" ht="11.1" customHeight="1">
      <c r="A23" s="385"/>
      <c r="B23" s="386"/>
      <c r="C23" s="244"/>
      <c r="D23" s="357"/>
      <c r="E23" s="13"/>
      <c r="F23" s="14"/>
      <c r="G23" s="15"/>
      <c r="H23" s="413"/>
      <c r="I23" s="358"/>
      <c r="J23" s="333"/>
      <c r="K23" s="24"/>
      <c r="L23" s="2"/>
      <c r="M23" s="236"/>
      <c r="N23" s="24"/>
      <c r="O23" s="334"/>
    </row>
    <row r="24" spans="1:15" s="16" customFormat="1" ht="11.1" customHeight="1">
      <c r="A24" s="387"/>
      <c r="B24" s="394" t="s">
        <v>711</v>
      </c>
      <c r="C24" s="245" t="s">
        <v>1174</v>
      </c>
      <c r="D24" s="389">
        <v>150</v>
      </c>
      <c r="E24" s="390" t="s">
        <v>73</v>
      </c>
      <c r="F24" s="17"/>
      <c r="G24" s="18"/>
      <c r="H24" s="19"/>
      <c r="I24" s="360"/>
      <c r="J24" s="335">
        <v>50</v>
      </c>
      <c r="K24" s="22" t="s">
        <v>1227</v>
      </c>
      <c r="L24" s="336"/>
      <c r="M24" s="250">
        <v>100</v>
      </c>
      <c r="N24" s="22" t="s">
        <v>1227</v>
      </c>
      <c r="O24" s="336"/>
    </row>
    <row r="25" spans="1:15" s="16" customFormat="1" ht="11.1" customHeight="1">
      <c r="A25" s="11"/>
      <c r="B25" s="12"/>
      <c r="C25" s="244"/>
      <c r="D25" s="357"/>
      <c r="E25" s="13"/>
      <c r="F25" s="14"/>
      <c r="G25" s="15"/>
      <c r="I25" s="358"/>
      <c r="J25" s="337"/>
      <c r="K25" s="251"/>
      <c r="L25" s="239"/>
      <c r="M25" s="237"/>
      <c r="N25" s="251"/>
      <c r="O25" s="338"/>
    </row>
    <row r="26" spans="1:15" s="16" customFormat="1" ht="11.1" customHeight="1">
      <c r="A26" s="385"/>
      <c r="B26" s="386"/>
      <c r="C26" s="244"/>
      <c r="D26" s="357"/>
      <c r="E26" s="13"/>
      <c r="F26" s="14"/>
      <c r="G26" s="15"/>
      <c r="H26" s="413"/>
      <c r="I26" s="358"/>
      <c r="J26" s="333"/>
      <c r="K26" s="24"/>
      <c r="L26" s="2"/>
      <c r="M26" s="236"/>
      <c r="N26" s="24"/>
      <c r="O26" s="334"/>
    </row>
    <row r="27" spans="1:15" s="16" customFormat="1" ht="11.1" customHeight="1">
      <c r="A27" s="387"/>
      <c r="B27" s="394" t="s">
        <v>711</v>
      </c>
      <c r="C27" s="245" t="s">
        <v>1063</v>
      </c>
      <c r="D27" s="389">
        <v>90</v>
      </c>
      <c r="E27" s="390" t="s">
        <v>73</v>
      </c>
      <c r="F27" s="17"/>
      <c r="G27" s="18"/>
      <c r="H27" s="19"/>
      <c r="I27" s="360"/>
      <c r="J27" s="335">
        <v>30</v>
      </c>
      <c r="K27" s="22" t="s">
        <v>1227</v>
      </c>
      <c r="L27" s="336"/>
      <c r="M27" s="250">
        <v>60</v>
      </c>
      <c r="N27" s="22" t="s">
        <v>1227</v>
      </c>
      <c r="O27" s="336"/>
    </row>
    <row r="28" spans="1:15" s="16" customFormat="1" ht="11.1" customHeight="1">
      <c r="A28" s="11"/>
      <c r="B28" s="12"/>
      <c r="C28" s="244"/>
      <c r="D28" s="357"/>
      <c r="E28" s="13"/>
      <c r="F28" s="14"/>
      <c r="G28" s="15"/>
      <c r="I28" s="358"/>
      <c r="J28" s="337"/>
      <c r="K28" s="251"/>
      <c r="L28" s="239"/>
      <c r="M28" s="237"/>
      <c r="N28" s="251"/>
      <c r="O28" s="338"/>
    </row>
    <row r="29" spans="1:15" s="16" customFormat="1" ht="11.1" customHeight="1">
      <c r="A29" s="385"/>
      <c r="B29" s="386"/>
      <c r="C29" s="244"/>
      <c r="D29" s="357"/>
      <c r="E29" s="13"/>
      <c r="F29" s="14"/>
      <c r="G29" s="15"/>
      <c r="H29" s="413"/>
      <c r="I29" s="358"/>
      <c r="J29" s="333"/>
      <c r="K29" s="24"/>
      <c r="L29" s="2"/>
      <c r="M29" s="236"/>
      <c r="N29" s="24"/>
      <c r="O29" s="334"/>
    </row>
    <row r="30" spans="1:15" s="16" customFormat="1" ht="11.1" customHeight="1">
      <c r="A30" s="387"/>
      <c r="B30" s="394" t="s">
        <v>711</v>
      </c>
      <c r="C30" s="245" t="s">
        <v>1203</v>
      </c>
      <c r="D30" s="389">
        <v>90</v>
      </c>
      <c r="E30" s="390" t="s">
        <v>73</v>
      </c>
      <c r="F30" s="17"/>
      <c r="G30" s="18"/>
      <c r="H30" s="19"/>
      <c r="I30" s="360"/>
      <c r="J30" s="335">
        <v>30</v>
      </c>
      <c r="K30" s="22" t="s">
        <v>1227</v>
      </c>
      <c r="L30" s="336"/>
      <c r="M30" s="250">
        <v>60</v>
      </c>
      <c r="N30" s="22" t="s">
        <v>1227</v>
      </c>
      <c r="O30" s="336"/>
    </row>
    <row r="31" spans="1:15" s="16" customFormat="1" ht="11.1" customHeight="1">
      <c r="A31" s="11"/>
      <c r="B31" s="12"/>
      <c r="C31" s="244"/>
      <c r="D31" s="357"/>
      <c r="E31" s="13"/>
      <c r="F31" s="14"/>
      <c r="G31" s="15"/>
      <c r="I31" s="358"/>
      <c r="J31" s="337"/>
      <c r="K31" s="251"/>
      <c r="L31" s="239"/>
      <c r="M31" s="237"/>
      <c r="N31" s="251"/>
      <c r="O31" s="338"/>
    </row>
    <row r="32" spans="1:15" s="16" customFormat="1" ht="11.1" customHeight="1">
      <c r="A32" s="385"/>
      <c r="B32" s="386"/>
      <c r="C32" s="244"/>
      <c r="D32" s="357"/>
      <c r="E32" s="13"/>
      <c r="F32" s="14"/>
      <c r="G32" s="15"/>
      <c r="H32" s="413"/>
      <c r="I32" s="358"/>
      <c r="J32" s="333"/>
      <c r="K32" s="24"/>
      <c r="L32" s="2"/>
      <c r="M32" s="236"/>
      <c r="N32" s="24"/>
      <c r="O32" s="334"/>
    </row>
    <row r="33" spans="1:15" s="16" customFormat="1" ht="11.1" customHeight="1">
      <c r="A33" s="387"/>
      <c r="B33" s="394" t="s">
        <v>711</v>
      </c>
      <c r="C33" s="245" t="s">
        <v>1202</v>
      </c>
      <c r="D33" s="389">
        <v>60</v>
      </c>
      <c r="E33" s="390" t="s">
        <v>73</v>
      </c>
      <c r="F33" s="17"/>
      <c r="G33" s="18"/>
      <c r="H33" s="19"/>
      <c r="I33" s="360"/>
      <c r="J33" s="335">
        <v>20</v>
      </c>
      <c r="K33" s="22" t="s">
        <v>1227</v>
      </c>
      <c r="L33" s="336"/>
      <c r="M33" s="250">
        <v>40</v>
      </c>
      <c r="N33" s="22" t="s">
        <v>1227</v>
      </c>
      <c r="O33" s="336"/>
    </row>
    <row r="34" spans="1:15" s="16" customFormat="1" ht="11.1" customHeight="1">
      <c r="A34" s="11"/>
      <c r="B34" s="12"/>
      <c r="C34" s="244"/>
      <c r="D34" s="357"/>
      <c r="E34" s="13"/>
      <c r="F34" s="14"/>
      <c r="G34" s="15"/>
      <c r="I34" s="358"/>
      <c r="J34" s="337"/>
      <c r="K34" s="251"/>
      <c r="L34" s="239"/>
      <c r="M34" s="237"/>
      <c r="N34" s="251"/>
      <c r="O34" s="338"/>
    </row>
    <row r="35" spans="1:15" s="16" customFormat="1" ht="11.1" customHeight="1">
      <c r="A35" s="385"/>
      <c r="B35" s="386"/>
      <c r="C35" s="244"/>
      <c r="D35" s="357"/>
      <c r="E35" s="13"/>
      <c r="F35" s="14"/>
      <c r="G35" s="15"/>
      <c r="H35" s="413"/>
      <c r="I35" s="358"/>
      <c r="J35" s="333"/>
      <c r="K35" s="24"/>
      <c r="L35" s="2"/>
      <c r="M35" s="236"/>
      <c r="N35" s="24"/>
      <c r="O35" s="334"/>
    </row>
    <row r="36" spans="1:15" s="16" customFormat="1" ht="11.1" customHeight="1">
      <c r="A36" s="387"/>
      <c r="B36" s="394" t="s">
        <v>711</v>
      </c>
      <c r="C36" s="245" t="s">
        <v>1175</v>
      </c>
      <c r="D36" s="389">
        <v>60</v>
      </c>
      <c r="E36" s="390" t="s">
        <v>73</v>
      </c>
      <c r="F36" s="17"/>
      <c r="G36" s="18"/>
      <c r="H36" s="19"/>
      <c r="I36" s="360"/>
      <c r="J36" s="335">
        <v>20</v>
      </c>
      <c r="K36" s="22" t="s">
        <v>1227</v>
      </c>
      <c r="L36" s="336"/>
      <c r="M36" s="250">
        <v>40</v>
      </c>
      <c r="N36" s="22" t="s">
        <v>1227</v>
      </c>
      <c r="O36" s="336"/>
    </row>
    <row r="37" spans="1:15" s="16" customFormat="1" ht="11.1" customHeight="1">
      <c r="A37" s="11"/>
      <c r="B37" s="12"/>
      <c r="C37" s="244"/>
      <c r="D37" s="357"/>
      <c r="E37" s="13"/>
      <c r="F37" s="14"/>
      <c r="G37" s="15"/>
      <c r="I37" s="358"/>
      <c r="J37" s="331"/>
      <c r="K37" s="325"/>
      <c r="L37" s="326"/>
      <c r="M37" s="327"/>
      <c r="N37" s="325"/>
      <c r="O37" s="332"/>
    </row>
    <row r="38" spans="1:15" s="16" customFormat="1" ht="11.1" customHeight="1">
      <c r="A38" s="385"/>
      <c r="B38" s="386"/>
      <c r="C38" s="244"/>
      <c r="D38" s="357"/>
      <c r="E38" s="13"/>
      <c r="F38" s="14"/>
      <c r="G38" s="15"/>
      <c r="I38" s="358"/>
      <c r="J38" s="333"/>
      <c r="K38" s="24"/>
      <c r="L38" s="2"/>
      <c r="M38" s="236"/>
      <c r="N38" s="24"/>
      <c r="O38" s="334"/>
    </row>
    <row r="39" spans="1:15" s="16" customFormat="1" ht="11.1" customHeight="1">
      <c r="A39" s="387"/>
      <c r="B39" s="388" t="s">
        <v>713</v>
      </c>
      <c r="C39" s="245"/>
      <c r="D39" s="389"/>
      <c r="E39" s="390"/>
      <c r="F39" s="17"/>
      <c r="G39" s="18"/>
      <c r="H39" s="19"/>
      <c r="I39" s="360"/>
      <c r="J39" s="335"/>
      <c r="K39" s="22"/>
      <c r="L39" s="21"/>
      <c r="M39" s="250"/>
      <c r="N39" s="22"/>
      <c r="O39" s="336"/>
    </row>
    <row r="40" spans="1:15" s="16" customFormat="1" ht="11.1" customHeight="1">
      <c r="A40" s="11"/>
      <c r="B40" s="12"/>
      <c r="C40" s="244"/>
      <c r="D40" s="357"/>
      <c r="E40" s="13"/>
      <c r="F40" s="14"/>
      <c r="G40" s="15"/>
      <c r="I40" s="358"/>
      <c r="J40" s="337"/>
      <c r="K40" s="325"/>
      <c r="L40" s="239"/>
      <c r="M40" s="237"/>
      <c r="N40" s="325"/>
      <c r="O40" s="338"/>
    </row>
    <row r="41" spans="1:15" s="16" customFormat="1" ht="11.1" customHeight="1">
      <c r="A41" s="385"/>
      <c r="B41" s="386"/>
      <c r="C41" s="244"/>
      <c r="D41" s="357"/>
      <c r="E41" s="13"/>
      <c r="F41" s="400"/>
      <c r="G41" s="401"/>
      <c r="I41" s="358"/>
      <c r="J41" s="333"/>
      <c r="K41" s="24"/>
      <c r="L41" s="2"/>
      <c r="M41" s="236"/>
      <c r="N41" s="24"/>
      <c r="O41" s="334"/>
    </row>
    <row r="42" spans="1:15" s="16" customFormat="1" ht="11.1" customHeight="1">
      <c r="A42" s="387"/>
      <c r="B42" s="388" t="s">
        <v>1040</v>
      </c>
      <c r="C42" s="245" t="s">
        <v>1041</v>
      </c>
      <c r="D42" s="389">
        <v>1</v>
      </c>
      <c r="E42" s="390" t="s">
        <v>36</v>
      </c>
      <c r="F42" s="418"/>
      <c r="G42" s="399"/>
      <c r="H42" s="19"/>
      <c r="I42" s="360"/>
      <c r="J42" s="339"/>
      <c r="K42" s="22"/>
      <c r="L42" s="336"/>
      <c r="M42" s="330">
        <v>1</v>
      </c>
      <c r="N42" s="22" t="s">
        <v>43</v>
      </c>
      <c r="O42" s="336"/>
    </row>
    <row r="43" spans="1:15" s="16" customFormat="1" ht="11.1" customHeight="1">
      <c r="A43" s="11"/>
      <c r="B43" s="12"/>
      <c r="C43" s="244"/>
      <c r="D43" s="357"/>
      <c r="E43" s="13"/>
      <c r="F43" s="400"/>
      <c r="G43" s="401"/>
      <c r="I43" s="358"/>
      <c r="J43" s="337"/>
      <c r="K43" s="325"/>
      <c r="L43" s="239"/>
      <c r="M43" s="237"/>
      <c r="N43" s="325"/>
      <c r="O43" s="338"/>
    </row>
    <row r="44" spans="1:15" s="16" customFormat="1" ht="11.1" customHeight="1">
      <c r="A44" s="385"/>
      <c r="B44" s="386"/>
      <c r="C44" s="244"/>
      <c r="D44" s="357"/>
      <c r="E44" s="13"/>
      <c r="F44" s="400"/>
      <c r="G44" s="401"/>
      <c r="I44" s="358"/>
      <c r="J44" s="333"/>
      <c r="K44" s="24"/>
      <c r="L44" s="2"/>
      <c r="M44" s="236"/>
      <c r="N44" s="24"/>
      <c r="O44" s="334"/>
    </row>
    <row r="45" spans="1:15" s="16" customFormat="1" ht="11.1" customHeight="1">
      <c r="A45" s="387"/>
      <c r="B45" s="388" t="s">
        <v>1040</v>
      </c>
      <c r="C45" s="245" t="s">
        <v>1042</v>
      </c>
      <c r="D45" s="389">
        <v>1</v>
      </c>
      <c r="E45" s="390" t="s">
        <v>36</v>
      </c>
      <c r="F45" s="398"/>
      <c r="G45" s="399"/>
      <c r="H45" s="19"/>
      <c r="I45" s="360"/>
      <c r="J45" s="339">
        <v>1</v>
      </c>
      <c r="K45" s="22" t="s">
        <v>43</v>
      </c>
      <c r="L45" s="336"/>
      <c r="M45" s="330"/>
      <c r="N45" s="22"/>
      <c r="O45" s="336"/>
    </row>
    <row r="46" spans="1:15" s="16" customFormat="1" ht="11.1" customHeight="1">
      <c r="A46" s="11"/>
      <c r="B46" s="12"/>
      <c r="C46" s="244"/>
      <c r="D46" s="357"/>
      <c r="E46" s="13"/>
      <c r="F46" s="14"/>
      <c r="G46" s="15"/>
      <c r="I46" s="358"/>
      <c r="J46" s="337"/>
      <c r="K46" s="251"/>
      <c r="L46" s="239"/>
      <c r="M46" s="237"/>
      <c r="N46" s="251"/>
      <c r="O46" s="338"/>
    </row>
    <row r="47" spans="1:15" s="16" customFormat="1" ht="11.1" customHeight="1">
      <c r="A47" s="385"/>
      <c r="B47" s="386"/>
      <c r="C47" s="244"/>
      <c r="D47" s="357"/>
      <c r="E47" s="13"/>
      <c r="F47" s="14"/>
      <c r="G47" s="15"/>
      <c r="H47" s="413"/>
      <c r="I47" s="358"/>
      <c r="J47" s="333"/>
      <c r="K47" s="24"/>
      <c r="L47" s="2"/>
      <c r="M47" s="236"/>
      <c r="N47" s="24"/>
      <c r="O47" s="334"/>
    </row>
    <row r="48" spans="1:15" s="16" customFormat="1" ht="11.1" customHeight="1">
      <c r="A48" s="387"/>
      <c r="B48" s="388" t="s">
        <v>1131</v>
      </c>
      <c r="C48" s="245" t="s">
        <v>1132</v>
      </c>
      <c r="D48" s="389">
        <v>990</v>
      </c>
      <c r="E48" s="390" t="s">
        <v>821</v>
      </c>
      <c r="F48" s="17"/>
      <c r="G48" s="399"/>
      <c r="H48" s="19"/>
      <c r="I48" s="360"/>
      <c r="J48" s="335"/>
      <c r="K48" s="22"/>
      <c r="L48" s="336"/>
      <c r="M48" s="250">
        <v>990</v>
      </c>
      <c r="N48" s="22" t="s">
        <v>1228</v>
      </c>
      <c r="O48" s="336"/>
    </row>
    <row r="49" spans="1:15" s="16" customFormat="1" ht="11.1" customHeight="1">
      <c r="A49" s="11"/>
      <c r="B49" s="12"/>
      <c r="C49" s="244"/>
      <c r="D49" s="357"/>
      <c r="E49" s="13"/>
      <c r="F49" s="14"/>
      <c r="G49" s="15"/>
      <c r="I49" s="358"/>
      <c r="J49" s="337"/>
      <c r="K49" s="251"/>
      <c r="L49" s="239"/>
      <c r="M49" s="237"/>
      <c r="N49" s="251"/>
      <c r="O49" s="338"/>
    </row>
    <row r="50" spans="1:15" s="16" customFormat="1" ht="11.1" customHeight="1">
      <c r="A50" s="385"/>
      <c r="B50" s="386"/>
      <c r="C50" s="244"/>
      <c r="D50" s="357"/>
      <c r="E50" s="13"/>
      <c r="F50" s="14"/>
      <c r="G50" s="15"/>
      <c r="I50" s="358"/>
      <c r="J50" s="333"/>
      <c r="K50" s="24"/>
      <c r="L50" s="2"/>
      <c r="M50" s="236"/>
      <c r="N50" s="24"/>
      <c r="O50" s="334"/>
    </row>
    <row r="51" spans="1:15" s="16" customFormat="1" ht="11.1" customHeight="1">
      <c r="A51" s="387"/>
      <c r="B51" s="388" t="s">
        <v>1131</v>
      </c>
      <c r="C51" s="245" t="s">
        <v>1133</v>
      </c>
      <c r="D51" s="389">
        <v>2950</v>
      </c>
      <c r="E51" s="390" t="s">
        <v>821</v>
      </c>
      <c r="F51" s="17"/>
      <c r="G51" s="399"/>
      <c r="H51" s="19"/>
      <c r="I51" s="360"/>
      <c r="J51" s="335">
        <v>2950</v>
      </c>
      <c r="K51" s="22" t="s">
        <v>1228</v>
      </c>
      <c r="L51" s="336"/>
      <c r="M51" s="250"/>
      <c r="N51" s="22"/>
      <c r="O51" s="336"/>
    </row>
    <row r="52" spans="1:15" s="16" customFormat="1" ht="11.1" customHeight="1">
      <c r="A52" s="11"/>
      <c r="B52" s="12"/>
      <c r="C52" s="244"/>
      <c r="D52" s="357"/>
      <c r="E52" s="13"/>
      <c r="F52" s="14"/>
      <c r="G52" s="15"/>
      <c r="I52" s="358"/>
      <c r="J52" s="346"/>
      <c r="K52" s="325"/>
      <c r="L52" s="239"/>
      <c r="M52" s="237"/>
      <c r="N52" s="325"/>
      <c r="O52" s="338"/>
    </row>
    <row r="53" spans="1:15" s="16" customFormat="1" ht="11.1" customHeight="1">
      <c r="A53" s="385"/>
      <c r="B53" s="386"/>
      <c r="C53" s="244"/>
      <c r="D53" s="357"/>
      <c r="E53" s="13"/>
      <c r="F53" s="14"/>
      <c r="G53" s="15"/>
      <c r="I53" s="358"/>
      <c r="J53" s="347"/>
      <c r="K53" s="24"/>
      <c r="L53" s="2"/>
      <c r="M53" s="236"/>
      <c r="N53" s="24"/>
      <c r="O53" s="334"/>
    </row>
    <row r="54" spans="1:15" s="16" customFormat="1" ht="11.1" customHeight="1">
      <c r="A54" s="387"/>
      <c r="B54" s="388" t="s">
        <v>1180</v>
      </c>
      <c r="C54" s="245"/>
      <c r="D54" s="389"/>
      <c r="E54" s="390"/>
      <c r="F54" s="17"/>
      <c r="G54" s="18"/>
      <c r="H54" s="19"/>
      <c r="I54" s="360"/>
      <c r="J54" s="348"/>
      <c r="K54" s="22"/>
      <c r="L54" s="336"/>
      <c r="M54" s="240"/>
      <c r="N54" s="22"/>
      <c r="O54" s="336"/>
    </row>
    <row r="55" spans="1:15" s="16" customFormat="1" ht="11.1" customHeight="1">
      <c r="A55" s="11"/>
      <c r="B55" s="12"/>
      <c r="C55" s="244" t="s">
        <v>1136</v>
      </c>
      <c r="D55" s="357"/>
      <c r="E55" s="13"/>
      <c r="F55" s="14"/>
      <c r="G55" s="15"/>
      <c r="I55" s="358"/>
      <c r="J55" s="346" t="s">
        <v>1076</v>
      </c>
      <c r="K55" s="325"/>
      <c r="L55" s="239"/>
      <c r="M55" s="346" t="s">
        <v>1076</v>
      </c>
      <c r="N55" s="325"/>
      <c r="O55" s="338"/>
    </row>
    <row r="56" spans="1:15" s="16" customFormat="1" ht="11.1" customHeight="1">
      <c r="A56" s="385"/>
      <c r="B56" s="386" t="s">
        <v>1137</v>
      </c>
      <c r="C56" s="244" t="s">
        <v>1138</v>
      </c>
      <c r="D56" s="357"/>
      <c r="E56" s="13"/>
      <c r="F56" s="14"/>
      <c r="G56" s="15"/>
      <c r="I56" s="358"/>
      <c r="J56" s="402">
        <v>0.54</v>
      </c>
      <c r="K56" s="24"/>
      <c r="L56" s="2"/>
      <c r="M56" s="403">
        <v>0.46</v>
      </c>
      <c r="N56" s="24"/>
      <c r="O56" s="334"/>
    </row>
    <row r="57" spans="1:15" s="16" customFormat="1" ht="11.1" customHeight="1">
      <c r="A57" s="387"/>
      <c r="B57" s="388"/>
      <c r="C57" s="245" t="s">
        <v>1139</v>
      </c>
      <c r="D57" s="359">
        <v>1</v>
      </c>
      <c r="E57" s="390" t="s">
        <v>1142</v>
      </c>
      <c r="F57" s="17"/>
      <c r="G57" s="18"/>
      <c r="H57" s="19"/>
      <c r="I57" s="360"/>
      <c r="J57" s="348"/>
      <c r="K57" s="22" t="s">
        <v>1222</v>
      </c>
      <c r="L57" s="329"/>
      <c r="M57" s="240"/>
      <c r="N57" s="22" t="s">
        <v>1222</v>
      </c>
      <c r="O57" s="340"/>
    </row>
    <row r="58" spans="1:15" s="16" customFormat="1" ht="11.1" customHeight="1">
      <c r="A58" s="11"/>
      <c r="B58" s="12"/>
      <c r="C58" s="244" t="s">
        <v>1136</v>
      </c>
      <c r="D58" s="357"/>
      <c r="E58" s="13"/>
      <c r="F58" s="14"/>
      <c r="G58" s="15"/>
      <c r="I58" s="358"/>
      <c r="J58" s="346" t="s">
        <v>1076</v>
      </c>
      <c r="K58" s="325"/>
      <c r="L58" s="239"/>
      <c r="M58" s="346" t="s">
        <v>1076</v>
      </c>
      <c r="N58" s="325"/>
      <c r="O58" s="338"/>
    </row>
    <row r="59" spans="1:15" s="16" customFormat="1" ht="11.1" customHeight="1">
      <c r="A59" s="385"/>
      <c r="B59" s="386" t="s">
        <v>1140</v>
      </c>
      <c r="C59" s="244" t="s">
        <v>1138</v>
      </c>
      <c r="D59" s="357"/>
      <c r="E59" s="13"/>
      <c r="F59" s="14"/>
      <c r="G59" s="15"/>
      <c r="I59" s="358"/>
      <c r="J59" s="402">
        <v>0.54</v>
      </c>
      <c r="K59" s="24"/>
      <c r="L59" s="2"/>
      <c r="M59" s="403">
        <v>0.46</v>
      </c>
      <c r="N59" s="24"/>
      <c r="O59" s="334"/>
    </row>
    <row r="60" spans="1:15" s="16" customFormat="1" ht="11.1" customHeight="1">
      <c r="A60" s="387"/>
      <c r="B60" s="388"/>
      <c r="C60" s="245" t="s">
        <v>1141</v>
      </c>
      <c r="D60" s="359">
        <v>2</v>
      </c>
      <c r="E60" s="419" t="s">
        <v>1143</v>
      </c>
      <c r="F60" s="17"/>
      <c r="G60" s="18"/>
      <c r="H60" s="19"/>
      <c r="I60" s="360"/>
      <c r="J60" s="348"/>
      <c r="K60" s="22" t="s">
        <v>1223</v>
      </c>
      <c r="L60" s="329"/>
      <c r="M60" s="240"/>
      <c r="N60" s="22" t="s">
        <v>1223</v>
      </c>
      <c r="O60" s="340"/>
    </row>
    <row r="61" spans="1:15" s="16" customFormat="1" ht="11.1" customHeight="1">
      <c r="A61" s="11"/>
      <c r="B61" s="12"/>
      <c r="C61" s="244"/>
      <c r="D61" s="357"/>
      <c r="E61" s="13"/>
      <c r="F61" s="14"/>
      <c r="G61" s="15"/>
      <c r="I61" s="358"/>
      <c r="J61" s="346"/>
      <c r="K61" s="251"/>
      <c r="L61" s="239"/>
      <c r="M61" s="237"/>
      <c r="N61" s="238"/>
      <c r="O61" s="338"/>
    </row>
    <row r="62" spans="1:15" s="16" customFormat="1" ht="11.1" customHeight="1">
      <c r="A62" s="385"/>
      <c r="B62" s="386"/>
      <c r="C62" s="244"/>
      <c r="D62" s="357"/>
      <c r="E62" s="13"/>
      <c r="F62" s="14"/>
      <c r="G62" s="15"/>
      <c r="I62" s="358"/>
      <c r="J62" s="347"/>
      <c r="K62" s="24"/>
      <c r="L62" s="2"/>
      <c r="M62" s="236"/>
      <c r="N62" s="235"/>
      <c r="O62" s="334"/>
    </row>
    <row r="63" spans="1:15" s="16" customFormat="1" ht="11.1" customHeight="1">
      <c r="A63" s="387"/>
      <c r="B63" s="388"/>
      <c r="C63" s="245"/>
      <c r="D63" s="359"/>
      <c r="E63" s="390"/>
      <c r="F63" s="17"/>
      <c r="G63" s="18"/>
      <c r="H63" s="19"/>
      <c r="I63" s="360"/>
      <c r="J63" s="348"/>
      <c r="K63" s="252"/>
      <c r="L63" s="242"/>
      <c r="M63" s="240"/>
      <c r="N63" s="241"/>
      <c r="O63" s="345"/>
    </row>
    <row r="64" spans="1:15" s="16" customFormat="1" ht="11.1" customHeight="1">
      <c r="A64" s="11"/>
      <c r="B64" s="12"/>
      <c r="C64" s="244"/>
      <c r="D64" s="357"/>
      <c r="E64" s="13"/>
      <c r="F64" s="14"/>
      <c r="G64" s="15"/>
      <c r="I64" s="358"/>
      <c r="J64" s="346"/>
      <c r="K64" s="251"/>
      <c r="L64" s="239"/>
      <c r="M64" s="237"/>
      <c r="N64" s="238"/>
      <c r="O64" s="338"/>
    </row>
    <row r="65" spans="1:15" s="16" customFormat="1" ht="11.1" customHeight="1">
      <c r="A65" s="385"/>
      <c r="B65" s="386"/>
      <c r="C65" s="244"/>
      <c r="D65" s="357"/>
      <c r="E65" s="13"/>
      <c r="F65" s="14"/>
      <c r="G65" s="15"/>
      <c r="I65" s="358"/>
      <c r="J65" s="347"/>
      <c r="K65" s="24"/>
      <c r="L65" s="2"/>
      <c r="M65" s="236"/>
      <c r="N65" s="235"/>
      <c r="O65" s="334"/>
    </row>
    <row r="66" spans="1:15" s="16" customFormat="1" ht="11.1" customHeight="1">
      <c r="A66" s="387"/>
      <c r="B66" s="388"/>
      <c r="C66" s="245"/>
      <c r="D66" s="359"/>
      <c r="E66" s="390"/>
      <c r="F66" s="17"/>
      <c r="G66" s="18"/>
      <c r="H66" s="19"/>
      <c r="I66" s="360"/>
      <c r="J66" s="348"/>
      <c r="K66" s="252"/>
      <c r="L66" s="242"/>
      <c r="M66" s="240"/>
      <c r="N66" s="241"/>
      <c r="O66" s="345"/>
    </row>
    <row r="67" spans="1:15" s="16" customFormat="1" ht="11.1" customHeight="1">
      <c r="A67" s="11"/>
      <c r="B67" s="12"/>
      <c r="C67" s="244"/>
      <c r="D67" s="357"/>
      <c r="E67" s="13"/>
      <c r="F67" s="14"/>
      <c r="G67" s="15"/>
      <c r="I67" s="358"/>
      <c r="J67" s="346"/>
      <c r="K67" s="251"/>
      <c r="L67" s="239"/>
      <c r="M67" s="237"/>
      <c r="N67" s="238"/>
      <c r="O67" s="338"/>
    </row>
    <row r="68" spans="1:15" s="16" customFormat="1" ht="11.1" customHeight="1">
      <c r="A68" s="385"/>
      <c r="B68" s="386"/>
      <c r="C68" s="244"/>
      <c r="D68" s="357"/>
      <c r="E68" s="13"/>
      <c r="F68" s="14"/>
      <c r="G68" s="15"/>
      <c r="I68" s="358"/>
      <c r="J68" s="347"/>
      <c r="K68" s="24"/>
      <c r="L68" s="2"/>
      <c r="M68" s="236"/>
      <c r="N68" s="235"/>
      <c r="O68" s="334"/>
    </row>
    <row r="69" spans="1:15" s="16" customFormat="1" ht="11.1" customHeight="1">
      <c r="A69" s="387"/>
      <c r="B69" s="388"/>
      <c r="C69" s="245"/>
      <c r="D69" s="359"/>
      <c r="E69" s="390"/>
      <c r="F69" s="17"/>
      <c r="G69" s="18"/>
      <c r="H69" s="19"/>
      <c r="I69" s="360"/>
      <c r="J69" s="348"/>
      <c r="K69" s="252"/>
      <c r="L69" s="242"/>
      <c r="M69" s="240"/>
      <c r="N69" s="241"/>
      <c r="O69" s="345"/>
    </row>
    <row r="70" spans="1:15" s="16" customFormat="1" ht="11.1" customHeight="1">
      <c r="A70" s="11"/>
      <c r="B70" s="12"/>
      <c r="C70" s="244"/>
      <c r="D70" s="357"/>
      <c r="E70" s="13"/>
      <c r="F70" s="14"/>
      <c r="G70" s="15"/>
      <c r="I70" s="358"/>
      <c r="J70" s="346"/>
      <c r="K70" s="251"/>
      <c r="L70" s="239"/>
      <c r="M70" s="237"/>
      <c r="N70" s="238"/>
      <c r="O70" s="338"/>
    </row>
    <row r="71" spans="1:15" s="16" customFormat="1" ht="11.1" customHeight="1">
      <c r="A71" s="385"/>
      <c r="B71" s="386"/>
      <c r="C71" s="244"/>
      <c r="D71" s="357"/>
      <c r="E71" s="13"/>
      <c r="F71" s="14"/>
      <c r="G71" s="15"/>
      <c r="I71" s="358"/>
      <c r="J71" s="347"/>
      <c r="K71" s="24"/>
      <c r="L71" s="2"/>
      <c r="M71" s="236"/>
      <c r="N71" s="235"/>
      <c r="O71" s="334"/>
    </row>
    <row r="72" spans="1:15" s="16" customFormat="1" ht="11.1" customHeight="1">
      <c r="A72" s="387"/>
      <c r="B72" s="388"/>
      <c r="C72" s="245"/>
      <c r="D72" s="359"/>
      <c r="E72" s="390"/>
      <c r="F72" s="17"/>
      <c r="G72" s="18"/>
      <c r="H72" s="19"/>
      <c r="I72" s="360"/>
      <c r="J72" s="348"/>
      <c r="K72" s="252"/>
      <c r="L72" s="242"/>
      <c r="M72" s="240"/>
      <c r="N72" s="241"/>
      <c r="O72" s="345"/>
    </row>
    <row r="73" spans="1:15" s="16" customFormat="1" ht="11.1" customHeight="1">
      <c r="A73" s="11"/>
      <c r="B73" s="12"/>
      <c r="C73" s="244"/>
      <c r="D73" s="357"/>
      <c r="E73" s="13"/>
      <c r="F73" s="14"/>
      <c r="G73" s="15"/>
      <c r="I73" s="358"/>
      <c r="J73" s="346"/>
      <c r="K73" s="251"/>
      <c r="L73" s="239"/>
      <c r="M73" s="237"/>
      <c r="N73" s="238"/>
      <c r="O73" s="338"/>
    </row>
    <row r="74" spans="1:15" s="16" customFormat="1" ht="11.1" customHeight="1">
      <c r="A74" s="385"/>
      <c r="B74" s="386"/>
      <c r="C74" s="244"/>
      <c r="D74" s="357"/>
      <c r="E74" s="13"/>
      <c r="F74" s="14"/>
      <c r="G74" s="15"/>
      <c r="I74" s="358"/>
      <c r="J74" s="347"/>
      <c r="K74" s="24"/>
      <c r="L74" s="2"/>
      <c r="M74" s="236"/>
      <c r="N74" s="235"/>
      <c r="O74" s="334"/>
    </row>
    <row r="75" spans="1:15" s="16" customFormat="1" ht="11.1" customHeight="1">
      <c r="A75" s="387"/>
      <c r="B75" s="388"/>
      <c r="C75" s="245"/>
      <c r="D75" s="359"/>
      <c r="E75" s="390"/>
      <c r="F75" s="17"/>
      <c r="G75" s="18"/>
      <c r="H75" s="19"/>
      <c r="I75" s="360"/>
      <c r="J75" s="348"/>
      <c r="K75" s="252"/>
      <c r="L75" s="242"/>
      <c r="M75" s="240"/>
      <c r="N75" s="241"/>
      <c r="O75" s="345"/>
    </row>
    <row r="76" spans="1:15" s="16" customFormat="1" ht="11.1" customHeight="1">
      <c r="A76" s="11"/>
      <c r="B76" s="12"/>
      <c r="C76" s="244"/>
      <c r="D76" s="357"/>
      <c r="E76" s="13"/>
      <c r="F76" s="14"/>
      <c r="G76" s="15"/>
      <c r="I76" s="358"/>
      <c r="J76" s="346"/>
      <c r="K76" s="251"/>
      <c r="L76" s="239"/>
      <c r="M76" s="237"/>
      <c r="N76" s="238"/>
      <c r="O76" s="338"/>
    </row>
    <row r="77" spans="1:15" s="16" customFormat="1" ht="11.1" customHeight="1">
      <c r="A77" s="385"/>
      <c r="B77" s="386"/>
      <c r="C77" s="244"/>
      <c r="D77" s="357"/>
      <c r="E77" s="13"/>
      <c r="F77" s="14"/>
      <c r="G77" s="15"/>
      <c r="I77" s="358"/>
      <c r="J77" s="347"/>
      <c r="K77" s="24"/>
      <c r="L77" s="2"/>
      <c r="M77" s="236"/>
      <c r="N77" s="235"/>
      <c r="O77" s="334"/>
    </row>
    <row r="78" spans="1:15" s="16" customFormat="1" ht="11.1" customHeight="1">
      <c r="A78" s="387"/>
      <c r="B78" s="388"/>
      <c r="C78" s="245"/>
      <c r="D78" s="359"/>
      <c r="E78" s="390"/>
      <c r="F78" s="17"/>
      <c r="G78" s="18"/>
      <c r="H78" s="19"/>
      <c r="I78" s="360"/>
      <c r="J78" s="348"/>
      <c r="K78" s="252"/>
      <c r="L78" s="242"/>
      <c r="M78" s="240"/>
      <c r="N78" s="241"/>
      <c r="O78" s="345"/>
    </row>
    <row r="79" spans="1:15" s="16" customFormat="1" ht="11.1" customHeight="1">
      <c r="A79" s="11"/>
      <c r="B79" s="12"/>
      <c r="C79" s="244"/>
      <c r="D79" s="357"/>
      <c r="E79" s="13"/>
      <c r="F79" s="14"/>
      <c r="G79" s="15"/>
      <c r="I79" s="358"/>
      <c r="J79" s="346"/>
      <c r="K79" s="251"/>
      <c r="L79" s="239"/>
      <c r="M79" s="237"/>
      <c r="N79" s="238"/>
      <c r="O79" s="338"/>
    </row>
    <row r="80" spans="1:15" s="16" customFormat="1" ht="11.1" customHeight="1">
      <c r="A80" s="385"/>
      <c r="B80" s="386"/>
      <c r="C80" s="244"/>
      <c r="D80" s="357"/>
      <c r="E80" s="13"/>
      <c r="F80" s="14"/>
      <c r="G80" s="15"/>
      <c r="I80" s="358"/>
      <c r="J80" s="347"/>
      <c r="K80" s="24"/>
      <c r="L80" s="2"/>
      <c r="M80" s="236"/>
      <c r="N80" s="235"/>
      <c r="O80" s="334"/>
    </row>
    <row r="81" spans="1:15" s="16" customFormat="1" ht="11.1" customHeight="1">
      <c r="A81" s="387"/>
      <c r="B81" s="388"/>
      <c r="C81" s="245"/>
      <c r="D81" s="359"/>
      <c r="E81" s="390"/>
      <c r="F81" s="17"/>
      <c r="G81" s="18"/>
      <c r="H81" s="19"/>
      <c r="I81" s="360"/>
      <c r="J81" s="348"/>
      <c r="K81" s="252"/>
      <c r="L81" s="242"/>
      <c r="M81" s="240"/>
      <c r="N81" s="241"/>
      <c r="O81" s="345"/>
    </row>
    <row r="82" spans="1:15" s="16" customFormat="1" ht="11.1" customHeight="1">
      <c r="A82" s="11"/>
      <c r="B82" s="12"/>
      <c r="C82" s="244"/>
      <c r="D82" s="357"/>
      <c r="E82" s="13"/>
      <c r="F82" s="14"/>
      <c r="G82" s="15"/>
      <c r="I82" s="358"/>
      <c r="J82" s="346"/>
      <c r="K82" s="251"/>
      <c r="L82" s="239"/>
      <c r="M82" s="237"/>
      <c r="N82" s="238"/>
      <c r="O82" s="338"/>
    </row>
    <row r="83" spans="1:15" s="16" customFormat="1" ht="11.1" customHeight="1">
      <c r="A83" s="385"/>
      <c r="B83" s="386"/>
      <c r="C83" s="244"/>
      <c r="D83" s="357"/>
      <c r="E83" s="13"/>
      <c r="F83" s="14"/>
      <c r="G83" s="15"/>
      <c r="I83" s="358"/>
      <c r="J83" s="347"/>
      <c r="K83" s="24"/>
      <c r="L83" s="2"/>
      <c r="M83" s="236"/>
      <c r="N83" s="235"/>
      <c r="O83" s="334"/>
    </row>
    <row r="84" spans="1:15" s="16" customFormat="1" ht="11.1" customHeight="1">
      <c r="A84" s="387"/>
      <c r="B84" s="388"/>
      <c r="C84" s="245"/>
      <c r="D84" s="359"/>
      <c r="E84" s="390"/>
      <c r="F84" s="17"/>
      <c r="G84" s="18"/>
      <c r="H84" s="19"/>
      <c r="I84" s="360"/>
      <c r="J84" s="348"/>
      <c r="K84" s="252"/>
      <c r="L84" s="242"/>
      <c r="M84" s="240"/>
      <c r="N84" s="241"/>
      <c r="O84" s="345"/>
    </row>
    <row r="85" spans="1:15" s="16" customFormat="1" ht="11.1" customHeight="1">
      <c r="A85" s="11"/>
      <c r="B85" s="12"/>
      <c r="C85" s="244"/>
      <c r="D85" s="357"/>
      <c r="E85" s="13"/>
      <c r="F85" s="14"/>
      <c r="G85" s="15"/>
      <c r="I85" s="358"/>
      <c r="J85" s="346"/>
      <c r="K85" s="251"/>
      <c r="L85" s="239"/>
      <c r="M85" s="237"/>
      <c r="N85" s="238"/>
      <c r="O85" s="338"/>
    </row>
    <row r="86" spans="1:15" s="16" customFormat="1" ht="11.1" customHeight="1">
      <c r="A86" s="385"/>
      <c r="B86" s="386"/>
      <c r="C86" s="244"/>
      <c r="D86" s="357"/>
      <c r="E86" s="13"/>
      <c r="F86" s="14"/>
      <c r="G86" s="15"/>
      <c r="I86" s="358"/>
      <c r="J86" s="347"/>
      <c r="K86" s="24"/>
      <c r="L86" s="2"/>
      <c r="M86" s="236"/>
      <c r="N86" s="235"/>
      <c r="O86" s="334"/>
    </row>
    <row r="87" spans="1:15" s="16" customFormat="1" ht="11.1" customHeight="1">
      <c r="A87" s="387"/>
      <c r="B87" s="388"/>
      <c r="C87" s="245"/>
      <c r="D87" s="359"/>
      <c r="E87" s="390"/>
      <c r="F87" s="17"/>
      <c r="G87" s="18"/>
      <c r="H87" s="19"/>
      <c r="I87" s="360"/>
      <c r="J87" s="348"/>
      <c r="K87" s="252"/>
      <c r="L87" s="242"/>
      <c r="M87" s="240"/>
      <c r="N87" s="241"/>
      <c r="O87" s="345"/>
    </row>
    <row r="88" spans="1:15" s="16" customFormat="1" ht="11.1" customHeight="1">
      <c r="A88" s="11"/>
      <c r="B88" s="12"/>
      <c r="C88" s="244"/>
      <c r="D88" s="357"/>
      <c r="E88" s="13"/>
      <c r="F88" s="14"/>
      <c r="G88" s="15"/>
      <c r="I88" s="358"/>
      <c r="J88" s="346"/>
      <c r="K88" s="251"/>
      <c r="L88" s="239"/>
      <c r="M88" s="237"/>
      <c r="N88" s="238"/>
      <c r="O88" s="338"/>
    </row>
    <row r="89" spans="1:15" s="16" customFormat="1" ht="11.1" customHeight="1">
      <c r="A89" s="385"/>
      <c r="B89" s="386"/>
      <c r="C89" s="244"/>
      <c r="D89" s="357"/>
      <c r="E89" s="13"/>
      <c r="F89" s="14"/>
      <c r="G89" s="15"/>
      <c r="I89" s="358"/>
      <c r="J89" s="347"/>
      <c r="K89" s="24"/>
      <c r="L89" s="2"/>
      <c r="M89" s="236"/>
      <c r="N89" s="235"/>
      <c r="O89" s="334"/>
    </row>
    <row r="90" spans="1:15" s="16" customFormat="1" ht="11.1" customHeight="1">
      <c r="A90" s="387"/>
      <c r="B90" s="388"/>
      <c r="C90" s="245"/>
      <c r="D90" s="359"/>
      <c r="E90" s="390"/>
      <c r="F90" s="17"/>
      <c r="G90" s="18"/>
      <c r="H90" s="19"/>
      <c r="I90" s="360"/>
      <c r="J90" s="348"/>
      <c r="K90" s="252"/>
      <c r="L90" s="242"/>
      <c r="M90" s="240"/>
      <c r="N90" s="241"/>
      <c r="O90" s="345"/>
    </row>
    <row r="91" spans="1:15" s="16" customFormat="1" ht="11.1" customHeight="1">
      <c r="A91" s="11"/>
      <c r="B91" s="12"/>
      <c r="C91" s="244"/>
      <c r="D91" s="357"/>
      <c r="E91" s="13"/>
      <c r="F91" s="14"/>
      <c r="G91" s="15"/>
      <c r="I91" s="358"/>
      <c r="J91" s="346"/>
      <c r="K91" s="251"/>
      <c r="L91" s="239"/>
      <c r="M91" s="237"/>
      <c r="N91" s="238"/>
      <c r="O91" s="338"/>
    </row>
    <row r="92" spans="1:15" s="16" customFormat="1" ht="11.1" customHeight="1">
      <c r="A92" s="385"/>
      <c r="B92" s="386"/>
      <c r="C92" s="244"/>
      <c r="D92" s="357"/>
      <c r="E92" s="13"/>
      <c r="F92" s="14"/>
      <c r="G92" s="15"/>
      <c r="I92" s="358"/>
      <c r="J92" s="347"/>
      <c r="K92" s="24"/>
      <c r="L92" s="2"/>
      <c r="M92" s="236"/>
      <c r="N92" s="235"/>
      <c r="O92" s="334"/>
    </row>
    <row r="93" spans="1:15" s="16" customFormat="1" ht="11.1" customHeight="1">
      <c r="A93" s="387"/>
      <c r="B93" s="388"/>
      <c r="C93" s="245"/>
      <c r="D93" s="359"/>
      <c r="E93" s="390"/>
      <c r="F93" s="17"/>
      <c r="G93" s="18"/>
      <c r="H93" s="19"/>
      <c r="I93" s="360"/>
      <c r="J93" s="348"/>
      <c r="K93" s="252"/>
      <c r="L93" s="242"/>
      <c r="M93" s="240"/>
      <c r="N93" s="241"/>
      <c r="O93" s="345"/>
    </row>
    <row r="94" spans="1:15" s="16" customFormat="1" ht="11.1" customHeight="1">
      <c r="A94" s="11"/>
      <c r="B94" s="12"/>
      <c r="C94" s="244"/>
      <c r="D94" s="357"/>
      <c r="E94" s="13"/>
      <c r="F94" s="14"/>
      <c r="G94" s="15"/>
      <c r="I94" s="358"/>
      <c r="J94" s="346"/>
      <c r="K94" s="251"/>
      <c r="L94" s="239"/>
      <c r="M94" s="237"/>
      <c r="N94" s="238"/>
      <c r="O94" s="338"/>
    </row>
    <row r="95" spans="1:15" s="16" customFormat="1" ht="11.1" customHeight="1">
      <c r="A95" s="385"/>
      <c r="B95" s="386"/>
      <c r="C95" s="244"/>
      <c r="D95" s="357"/>
      <c r="E95" s="13"/>
      <c r="F95" s="14"/>
      <c r="G95" s="15"/>
      <c r="I95" s="358"/>
      <c r="J95" s="347"/>
      <c r="K95" s="24"/>
      <c r="L95" s="2"/>
      <c r="M95" s="236"/>
      <c r="N95" s="235"/>
      <c r="O95" s="334"/>
    </row>
    <row r="96" spans="1:15" s="16" customFormat="1" ht="11.1" customHeight="1">
      <c r="A96" s="387"/>
      <c r="B96" s="388"/>
      <c r="C96" s="245"/>
      <c r="D96" s="359"/>
      <c r="E96" s="390"/>
      <c r="F96" s="17"/>
      <c r="G96" s="18"/>
      <c r="H96" s="19"/>
      <c r="I96" s="360"/>
      <c r="J96" s="348"/>
      <c r="K96" s="252"/>
      <c r="L96" s="242"/>
      <c r="M96" s="240"/>
      <c r="N96" s="241"/>
      <c r="O96" s="345"/>
    </row>
    <row r="97" spans="1:16" s="16" customFormat="1" ht="11.1" customHeight="1">
      <c r="A97" s="302"/>
      <c r="B97" s="23"/>
      <c r="C97" s="246"/>
      <c r="D97" s="361"/>
      <c r="E97" s="24"/>
      <c r="F97" s="20"/>
      <c r="G97" s="21"/>
      <c r="H97" s="25"/>
      <c r="I97" s="362"/>
      <c r="J97" s="347"/>
      <c r="K97" s="24"/>
      <c r="L97" s="2"/>
      <c r="M97" s="236"/>
      <c r="N97" s="235"/>
      <c r="O97" s="334"/>
    </row>
    <row r="98" spans="1:16" s="16" customFormat="1" ht="11.1" customHeight="1">
      <c r="A98" s="69"/>
      <c r="B98" s="26"/>
      <c r="C98" s="246"/>
      <c r="D98" s="361"/>
      <c r="E98" s="24"/>
      <c r="F98" s="20"/>
      <c r="G98" s="21"/>
      <c r="H98" s="2"/>
      <c r="I98" s="362"/>
      <c r="J98" s="347"/>
      <c r="K98" s="24"/>
      <c r="L98" s="249"/>
      <c r="M98" s="236"/>
      <c r="N98" s="235"/>
      <c r="O98" s="349"/>
      <c r="P98" s="103"/>
    </row>
    <row r="99" spans="1:16" s="16" customFormat="1" ht="11.1" customHeight="1">
      <c r="A99" s="61"/>
      <c r="B99" s="27"/>
      <c r="C99" s="247"/>
      <c r="D99" s="363"/>
      <c r="E99" s="351"/>
      <c r="F99" s="364"/>
      <c r="G99" s="324"/>
      <c r="H99" s="352"/>
      <c r="I99" s="365"/>
      <c r="J99" s="350"/>
      <c r="K99" s="351"/>
      <c r="L99" s="352"/>
      <c r="M99" s="353"/>
      <c r="N99" s="354"/>
      <c r="O99" s="355"/>
    </row>
  </sheetData>
  <mergeCells count="8">
    <mergeCell ref="A2:O2"/>
    <mergeCell ref="A4:A6"/>
    <mergeCell ref="B4:B6"/>
    <mergeCell ref="C4:C6"/>
    <mergeCell ref="D4:I5"/>
    <mergeCell ref="J4:L5"/>
    <mergeCell ref="M4:O5"/>
    <mergeCell ref="H6:I6"/>
  </mergeCells>
  <phoneticPr fontId="15"/>
  <printOptions horizontalCentered="1" verticalCentered="1"/>
  <pageMargins left="0" right="0" top="0.59055118110236227" bottom="0" header="0" footer="0"/>
  <headerFooter alignWithMargins="0"/>
  <rowBreaks count="1" manualBreakCount="1">
    <brk id="4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40</vt:i4>
      </vt:variant>
    </vt:vector>
  </HeadingPairs>
  <TitlesOfParts>
    <vt:vector size="63" baseType="lpstr">
      <vt:lpstr>仕訳書 (磁気探査)</vt:lpstr>
      <vt:lpstr>旧-見積</vt:lpstr>
      <vt:lpstr>仕訳書</vt:lpstr>
      <vt:lpstr>内訳書(受変電設備)</vt:lpstr>
      <vt:lpstr>内訳書 (幹線設備)</vt:lpstr>
      <vt:lpstr>内訳書 (構内配電・通信線路)</vt:lpstr>
      <vt:lpstr>内訳書 (自家発電気設備)</vt:lpstr>
      <vt:lpstr>内訳書 (動力設備)</vt:lpstr>
      <vt:lpstr>内訳書 (電灯設備)</vt:lpstr>
      <vt:lpstr>内訳書 (照明制御)</vt:lpstr>
      <vt:lpstr>内訳書 (コンセント設備)</vt:lpstr>
      <vt:lpstr>内訳書 (防災照明)</vt:lpstr>
      <vt:lpstr>内訳書 (LAN・TEL設備)</vt:lpstr>
      <vt:lpstr>内訳書 (TV共聴設備)</vt:lpstr>
      <vt:lpstr>内訳書 (誘導支援設備)</vt:lpstr>
      <vt:lpstr>内訳書 (拡声設備)</vt:lpstr>
      <vt:lpstr>内訳書 (監視カメラ設備)</vt:lpstr>
      <vt:lpstr>内訳書 (設備時計)</vt:lpstr>
      <vt:lpstr>内訳書 (火災報知設備)</vt:lpstr>
      <vt:lpstr>内訳書 (入退管理設備)</vt:lpstr>
      <vt:lpstr>内訳書 (議場設備)</vt:lpstr>
      <vt:lpstr>内訳書 (太陽光設備)</vt:lpstr>
      <vt:lpstr>内訳書 (雷保護設備)</vt:lpstr>
      <vt:lpstr>'旧-見積'!Print_Area</vt:lpstr>
      <vt:lpstr>仕訳書!Print_Area</vt:lpstr>
      <vt:lpstr>'仕訳書 (磁気探査)'!Print_Area</vt:lpstr>
      <vt:lpstr>'内訳書 (LAN・TEL設備)'!Print_Area</vt:lpstr>
      <vt:lpstr>'内訳書 (TV共聴設備)'!Print_Area</vt:lpstr>
      <vt:lpstr>'内訳書 (コンセント設備)'!Print_Area</vt:lpstr>
      <vt:lpstr>'内訳書 (火災報知設備)'!Print_Area</vt:lpstr>
      <vt:lpstr>'内訳書 (拡声設備)'!Print_Area</vt:lpstr>
      <vt:lpstr>'内訳書 (幹線設備)'!Print_Area</vt:lpstr>
      <vt:lpstr>'内訳書 (監視カメラ設備)'!Print_Area</vt:lpstr>
      <vt:lpstr>'内訳書 (議場設備)'!Print_Area</vt:lpstr>
      <vt:lpstr>'内訳書 (構内配電・通信線路)'!Print_Area</vt:lpstr>
      <vt:lpstr>'内訳書 (自家発電気設備)'!Print_Area</vt:lpstr>
      <vt:lpstr>'内訳書 (照明制御)'!Print_Area</vt:lpstr>
      <vt:lpstr>'内訳書 (設備時計)'!Print_Area</vt:lpstr>
      <vt:lpstr>'内訳書 (太陽光設備)'!Print_Area</vt:lpstr>
      <vt:lpstr>'内訳書 (電灯設備)'!Print_Area</vt:lpstr>
      <vt:lpstr>'内訳書 (動力設備)'!Print_Area</vt:lpstr>
      <vt:lpstr>'内訳書 (入退管理設備)'!Print_Area</vt:lpstr>
      <vt:lpstr>'内訳書 (防災照明)'!Print_Area</vt:lpstr>
      <vt:lpstr>'内訳書 (雷保護設備)'!Print_Area</vt:lpstr>
      <vt:lpstr>'内訳書(受変電設備)'!Print_Area</vt:lpstr>
      <vt:lpstr>'内訳書 (LAN・TEL設備)'!Print_Titles</vt:lpstr>
      <vt:lpstr>'内訳書 (TV共聴設備)'!Print_Titles</vt:lpstr>
      <vt:lpstr>'内訳書 (コンセント設備)'!Print_Titles</vt:lpstr>
      <vt:lpstr>'内訳書 (火災報知設備)'!Print_Titles</vt:lpstr>
      <vt:lpstr>'内訳書 (拡声設備)'!Print_Titles</vt:lpstr>
      <vt:lpstr>'内訳書 (幹線設備)'!Print_Titles</vt:lpstr>
      <vt:lpstr>'内訳書 (監視カメラ設備)'!Print_Titles</vt:lpstr>
      <vt:lpstr>'内訳書 (議場設備)'!Print_Titles</vt:lpstr>
      <vt:lpstr>'内訳書 (構内配電・通信線路)'!Print_Titles</vt:lpstr>
      <vt:lpstr>'内訳書 (照明制御)'!Print_Titles</vt:lpstr>
      <vt:lpstr>'内訳書 (設備時計)'!Print_Titles</vt:lpstr>
      <vt:lpstr>'内訳書 (太陽光設備)'!Print_Titles</vt:lpstr>
      <vt:lpstr>'内訳書 (電灯設備)'!Print_Titles</vt:lpstr>
      <vt:lpstr>'内訳書 (動力設備)'!Print_Titles</vt:lpstr>
      <vt:lpstr>'内訳書 (入退管理設備)'!Print_Titles</vt:lpstr>
      <vt:lpstr>'内訳書 (防災照明)'!Print_Titles</vt:lpstr>
      <vt:lpstr>'内訳書 (誘導支援設備)'!Print_Titles</vt:lpstr>
      <vt:lpstr>'内訳書 (雷保護設備)'!Print_Titles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仕訳内訳書</dc:title>
  <dc:subject>知念小学校</dc:subject>
  <dc:creator>総合設計玉城</dc:creator>
  <cp:lastModifiedBy>ほたる 宇良</cp:lastModifiedBy>
  <cp:lastPrinted>2026-05-19T02:00:25Z</cp:lastPrinted>
  <dcterms:created xsi:type="dcterms:W3CDTF">1999-08-23T04:47:20Z</dcterms:created>
  <dcterms:modified xsi:type="dcterms:W3CDTF">2026-05-28T23:37:05Z</dcterms:modified>
</cp:coreProperties>
</file>